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220" windowHeight="7410" tabRatio="292" firstSheet="2" activeTab="2"/>
  </bookViews>
  <sheets>
    <sheet name="23.11.2017 (2)" sheetId="1" r:id="rId1"/>
    <sheet name=" в госсовет" sheetId="2" r:id="rId2"/>
    <sheet name=" в госсовет с мф ур (ипатова)" sheetId="3" r:id="rId3"/>
  </sheets>
  <definedNames>
    <definedName name="_xlnm._FilterDatabase" localSheetId="1" hidden="1">' в госсовет'!$A$6:$N$117</definedName>
    <definedName name="_xlnm._FilterDatabase" localSheetId="2" hidden="1">' в госсовет с мф ур (ипатова)'!$A$7:$K$116</definedName>
    <definedName name="_xlnm._FilterDatabase" localSheetId="0" hidden="1">'23.11.2017 (2)'!$A$9:$N$116</definedName>
    <definedName name="_xlnm.Print_Titles" localSheetId="1">' в госсовет'!$5:$6</definedName>
    <definedName name="_xlnm.Print_Titles" localSheetId="2">' в госсовет с мф ур (ипатова)'!$5:$7</definedName>
    <definedName name="_xlnm.Print_Titles" localSheetId="0">'23.11.2017 (2)'!$8:$9</definedName>
    <definedName name="_xlnm.Print_Area" localSheetId="1">' в госсовет'!$A$1:$Q$116</definedName>
    <definedName name="_xlnm.Print_Area" localSheetId="2">' в госсовет с мф ур (ипатова)'!$A$1:$M$110</definedName>
    <definedName name="_xlnm.Print_Area" localSheetId="0">'23.11.2017 (2)'!$A$1:$Q$115</definedName>
  </definedNames>
  <calcPr fullCalcOnLoad="1"/>
</workbook>
</file>

<file path=xl/sharedStrings.xml><?xml version="1.0" encoding="utf-8"?>
<sst xmlns="http://schemas.openxmlformats.org/spreadsheetml/2006/main" count="1531" uniqueCount="168">
  <si>
    <t/>
  </si>
  <si>
    <t>Предварительные расчеты бюджетных ассигнований из бюджета Удмуртской Республики на 2018 год 
и на плановый период 2019 и 2020 годов</t>
  </si>
  <si>
    <t>Министерство сельского хозяйства и продовольствия Удмуртской Республики</t>
  </si>
  <si>
    <t>тыс. руб.</t>
  </si>
  <si>
    <t>Наименование</t>
  </si>
  <si>
    <t>Раздел (под- раздел)</t>
  </si>
  <si>
    <t>Целевая статья</t>
  </si>
  <si>
    <t>Вид расхо-дов</t>
  </si>
  <si>
    <t>Источник финансирования</t>
  </si>
  <si>
    <t>Очередной финансовый     2018 год</t>
  </si>
  <si>
    <t>Изменения</t>
  </si>
  <si>
    <t>Очередной финансовый     2018 год с учетом изменений</t>
  </si>
  <si>
    <t>Плановый период 2019 год</t>
  </si>
  <si>
    <t>Очередной финансовый     2019 год с учетом изменений</t>
  </si>
  <si>
    <t>Плановый период 2020 год</t>
  </si>
  <si>
    <t>Очередной финансовый     2020 год с учетом изменений</t>
  </si>
  <si>
    <t>для СОФ</t>
  </si>
  <si>
    <t>Бюджет Удмуртской республики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</si>
  <si>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</si>
  <si>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1700000000</t>
  </si>
  <si>
    <t>Подпрограмма «Развитие подотрасли растениеводства, переработки и реализации продукции растениеводства»</t>
  </si>
  <si>
    <t>1710000000</t>
  </si>
  <si>
    <t>Оказание несвязанной поддержки сельскохозяйственным товаропроизводителям в области растениеводства</t>
  </si>
  <si>
    <t>0405</t>
  </si>
  <si>
    <t>17103R5410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</si>
  <si>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</si>
  <si>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</si>
  <si>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Рег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</si>
  <si>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</si>
  <si>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1710406770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</si>
  <si>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</si>
  <si>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</si>
  <si>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Возмещение части затрат на выполнение работ по известкованию и фосфоритованию почв</t>
  </si>
  <si>
    <t>1710604660</t>
  </si>
  <si>
    <t>Возмещение части затрат на выполнение работ по агрохимическому обследованию почв земель сельскохозяйственного назначения</t>
  </si>
  <si>
    <t>1710604670</t>
  </si>
  <si>
    <t>Проведение кадастровых работ по образованию земельных участков, выделенных в счёт земельных долей из земель сельскохозяйственного назначения</t>
  </si>
  <si>
    <t>1710706610</t>
  </si>
  <si>
    <t>Подпрограмма «Развитие подотрасли животноводства, переработки и реализации продукции животноводства»</t>
  </si>
  <si>
    <t>1720000000</t>
  </si>
  <si>
    <t>1720206770</t>
  </si>
  <si>
    <t>Подпрограмма «Техническая и технологическая модернизация, инновационное развитие»</t>
  </si>
  <si>
    <t>1740000000</t>
  </si>
  <si>
    <t>Возмещение части затрат на приобретение и модернизацию техники, оборудования предприятиям и организациям агропромышленного комплекса</t>
  </si>
  <si>
    <t>1740101140</t>
  </si>
  <si>
    <t>1740206770</t>
  </si>
  <si>
    <t>Подпрограмма «Устойчивое развитие сельских территорий»</t>
  </si>
  <si>
    <t>1750000000</t>
  </si>
  <si>
    <t>Ежемесячная доплата к трудовой пенсии руководителям сельскохозяйственных организаций</t>
  </si>
  <si>
    <t>1001</t>
  </si>
  <si>
    <t>1750103440</t>
  </si>
  <si>
    <t>Иные пенсии, социальные доплаты к пенсиям</t>
  </si>
  <si>
    <t>312</t>
  </si>
  <si>
    <t>Кадровое обеспечение сельскохозяйственного производства Удмуртской Республики</t>
  </si>
  <si>
    <t>1750104570</t>
  </si>
  <si>
    <t>Прочая закупка товаров, работ и услуг</t>
  </si>
  <si>
    <t>244</t>
  </si>
  <si>
    <t>Пособия, компенсации и иные социальные выплаты гражданам, кроме публичных нормативных обязательств</t>
  </si>
  <si>
    <t>321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</si>
  <si>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инициатив)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</si>
  <si>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</si>
  <si>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</si>
  <si>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17502R5679</t>
  </si>
  <si>
    <t>«Реализация мероприятий федеральной целевой программы «Устойчивое развитие сельских территорий на 2014-2017 годы и на период до 2020 года» (улучшение жилищных условий сельского населения и обеспечение жильем молодых семей, молодых специалистов)</t>
  </si>
  <si>
    <t>1003</t>
  </si>
  <si>
    <t>17502R5671</t>
  </si>
  <si>
    <t>Субсидии гражданам на приобретение жилья</t>
  </si>
  <si>
    <t>322</t>
  </si>
  <si>
    <t>Подпрограмма «Развитие мелиорации земель сельскохозяйственного назначения»</t>
  </si>
  <si>
    <t>1770000000</t>
  </si>
  <si>
    <t>Возмещение части затрат на строительство, реконструкцию, техническое перевооружение мелиоративных систем общего и индивидуального пользования и отдельно расположенных гидротехнических сооружений, культуртехнические мероприятия</t>
  </si>
  <si>
    <t>1770100760</t>
  </si>
  <si>
    <t>17701R0760</t>
  </si>
  <si>
    <t>Возмещение части затрат на выполнение проектно-изыскательских работ, включая экспертизу проектов</t>
  </si>
  <si>
    <t>1770106640</t>
  </si>
  <si>
    <t>Подпрограмма «Развитие молочного скотоводства»</t>
  </si>
  <si>
    <t>1790000000</t>
  </si>
  <si>
    <t>Реализация мероприятий по достижению производства одного миллиона тонн молока</t>
  </si>
  <si>
    <t>1790307600</t>
  </si>
  <si>
    <t>Повышение продуктивности в молочном скотоводстве</t>
  </si>
  <si>
    <t>17904R5420</t>
  </si>
  <si>
    <t>Подпрограмма «Создание условий для реализации государственной программы»</t>
  </si>
  <si>
    <t>17В0000000</t>
  </si>
  <si>
    <t>Центральный аппарат</t>
  </si>
  <si>
    <t>17В0100030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</si>
  <si>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</si>
  <si>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</si>
  <si>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</si>
  <si>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</si>
  <si>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</si>
  <si>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</si>
  <si>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</si>
  <si>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</si>
  <si>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Уплата земельного налога</t>
  </si>
  <si>
    <t>17В0200640</t>
  </si>
  <si>
    <t>Субсидии бюджетным учреждениям на иные цели</t>
  </si>
  <si>
    <t>612</t>
  </si>
  <si>
    <t>Уплата налога на имущество организаций и земельного налога</t>
  </si>
  <si>
    <t>851</t>
  </si>
  <si>
    <t>Информационное и статистическое обеспечение в сфере сельского хозяйства</t>
  </si>
  <si>
    <t>17В0401040</t>
  </si>
  <si>
    <t>Подпрограмма «Достижение целевых показателей региональной программы развития агропромышленного комплекса»</t>
  </si>
  <si>
    <t>17Г0000000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</si>
  <si>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затрат на приобретение элитных семян)</t>
  </si>
  <si>
    <t>17Г01R5439</t>
  </si>
  <si>
    <t>Оказание содействия достижению целевых показателей реализации региональных программ развития агропромышленного комплекса (развитие льняного комплекса Удмуртской Республики)</t>
  </si>
  <si>
    <t>17Г01R543Г</t>
  </si>
  <si>
    <t>Возмещение части затрат на приобретение племенного молодняка крупного рогатого скота молочного направления</t>
  </si>
  <si>
    <t>17Г0207340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</si>
  <si>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животноводства)</t>
  </si>
  <si>
    <t>17Г02R5436</t>
  </si>
  <si>
    <t>Оказание содействия достижению целевых показателей реализации региональных программ развития агропромышленного комплекса (Развитие племенного животноводства)</t>
  </si>
  <si>
    <t>17Г02R5437</t>
  </si>
  <si>
    <t>Оказание содействия достижению целевых показателей реализации региональных программ развития агропромышленного комплекса (Развитие племенного скотоводства молочного направления)</t>
  </si>
  <si>
    <t>17Г02R5438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</si>
  <si>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процентной ставки по долгосрочным, среднесрочным и краткосрочным кредитам, взятым малыми формами хозяйствования)а</t>
  </si>
  <si>
    <t>17Г0325435</t>
  </si>
  <si>
    <t>Субсидии (гранты в форме субсидий) на финансовое обеспечение затрат в связи с производством (реализацией товаров), выполением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</si>
  <si>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</si>
  <si>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17Г03R5435</t>
  </si>
  <si>
    <t>Оказание содействия достижению целевых показателей реализации региональных программ развития агропромышленного комплекса (поддержка начинающих фермеров)</t>
  </si>
  <si>
    <t>17Г03R543А</t>
  </si>
  <si>
    <t>Оказание содействия достижению целевых показателей реализации региональных программ развития агропромышленного комплекса (развитие семейных животноводческих ферм)</t>
  </si>
  <si>
    <t>17Г03R543Б</t>
  </si>
  <si>
    <t>Оказание содействия достижению целевых показателей реализации региональных программ развития агропромышленного комплекса (грантовая поддержка сельскохозяйственных кооперативов для развития материально-технической базы)</t>
  </si>
  <si>
    <t>17Г03R543В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</si>
  <si>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</si>
  <si>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17Г04R5431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</si>
  <si>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процентной ставки по краткосрочным кредитам (займам) на развитие животноводства, переработки и реализации продукции животноводства)</t>
  </si>
  <si>
    <t>17Г0425432</t>
  </si>
  <si>
    <t>17Г04R5432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</si>
  <si>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процентной ставки по краткосрочным кредитам (займам) на развитие молочного скотоводства)</t>
  </si>
  <si>
    <t>17Г0425433</t>
  </si>
  <si>
    <t>17Г04R5433</t>
  </si>
  <si>
    <t>Оказание содействия достижению целевых показателей реализации региональных программ развития агропромышленного комплекса (возмещение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центров)</t>
  </si>
  <si>
    <t>17Г04R5434</t>
  </si>
  <si>
    <t>Подпрограмма «Стимулирование инвестиционной деятельности в агропромышленном комплексе»</t>
  </si>
  <si>
    <t>17Д0000000</t>
  </si>
  <si>
    <t>Возмещение части процентной ставки по инвестиционным кредитам (займам) в агропромышленном комплексе (на развитие растениеводства, переработки и развития инфраструктуры и логистического обеспечения рынков продукции растениеводства)</t>
  </si>
  <si>
    <t>17Д0125440</t>
  </si>
  <si>
    <t>17Д01R5440</t>
  </si>
  <si>
    <t>ИТОГО</t>
  </si>
  <si>
    <t>Исполняющий обязанности министра        ______________________       А.А. Вихарев</t>
  </si>
  <si>
    <t>подпись</t>
  </si>
  <si>
    <t>Исполнитель   ________________________                                      Кузнецова Л.Г.                           Тел.       919 574</t>
  </si>
  <si>
    <t>"___" _______________________ 20__г.</t>
  </si>
  <si>
    <t xml:space="preserve">Изменение предельных объемов бюджетных ассигнований из бюджета Удмуртской Республики на 2018 год и на плановый период 2019 и 2020 годов </t>
  </si>
  <si>
    <t>17701R5680</t>
  </si>
  <si>
    <t>17Г0425431</t>
  </si>
  <si>
    <t>17Г0425434</t>
  </si>
  <si>
    <t>Поддержка инвестиционного кредитования в агропромышленном комплексе</t>
  </si>
  <si>
    <t>17Д0100001</t>
  </si>
  <si>
    <t>2020 год</t>
  </si>
  <si>
    <t>2019 год</t>
  </si>
  <si>
    <t>2018 год</t>
  </si>
  <si>
    <t>Плановый период 2019 год с учетом изменений</t>
  </si>
  <si>
    <t>поправки</t>
  </si>
  <si>
    <t xml:space="preserve">Возмещение части процентной ставки по инвестиционным кредитам (займам) в агропромышленном комплексе </t>
  </si>
  <si>
    <t>17Д0100000</t>
  </si>
  <si>
    <t>Возмещение части затрат на строительство, реконструкцию, техническое перевооружение мелиоративных систем общего и индивидуального пользования и отдельно расположенных гидротехнических сооружений, культуртехнические мероприятия (за счет средств бюджета Удмуртской Республики сверх установленного уровня софинансирования)</t>
  </si>
  <si>
    <t>Возмещение части процентной ставки по инвестиционным кредитам (займам) в агропромышленном комплексе (за счет средств бюджета Удмуртской Республики сверх установленного уровня софинансирования)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</si>
  <si>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 (за счет средств бюджета Удмуртской Республики сверх установленного уровня софинансирования)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</si>
  <si>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животноводства) (за счет средств бюджета Удмуртской Республики сверх установленного уровня софинансирования)</t>
  </si>
  <si>
    <t>Возмещение части процентной ставки по краткосрочным кредитам (займам) на развитие молочного скотоводства) (за счет средств бюджета Удмуртской Республики сверх установленного уровня софинансирования)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</si>
  <si>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центров) (за счет средств бюджета Удмуртской Республики сверх установленного уровня софинансирования)</t>
  </si>
  <si>
    <t>Плановый период 2020 год с учетом изменений</t>
  </si>
  <si>
    <t xml:space="preserve">Перераспределение бюджетных ассигнований на государственную поддержку агропромышленного комплекса за счет средств бюджета Удмуртской Республики на 2018-2020 годы в связи с изменением объема межбюджетных трансфертов бюджету Удмуртской Республики в проекте федерального закона «О федеральном бюджете на 2018 год и на плановый период 2019 и 2020 годов» и с целью соблюдения условий софинансирования </t>
  </si>
  <si>
    <t>Приложение 9 к таблице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</si>
</sst>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2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3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7"/>
      <name val="Times New Roman"/>
      <family val="1"/>
    </font>
    <font>
      <i/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1"/>
      <color indexed="17"/>
      <name val="Times New Roman"/>
      <family val="1"/>
    </font>
    <font>
      <b/>
      <i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53"/>
      <name val="Times New Roman"/>
      <family val="1"/>
    </font>
    <font>
      <b/>
      <i/>
      <sz val="10"/>
      <color indexed="53"/>
      <name val="Times New Roman"/>
      <family val="1"/>
    </font>
    <font>
      <sz val="9"/>
      <color indexed="53"/>
      <name val="Times New Roman"/>
      <family val="1"/>
    </font>
    <font>
      <i/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1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53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color rgb="FF7030A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5"/>
      <name val="Times New Roman"/>
      <family val="1"/>
    </font>
    <font>
      <sz val="9"/>
      <color rgb="FF00B050"/>
      <name val="Times New Roman"/>
      <family val="1"/>
    </font>
    <font>
      <i/>
      <sz val="9"/>
      <color rgb="FF00B050"/>
      <name val="Times New Roman"/>
      <family val="1"/>
    </font>
    <font>
      <b/>
      <sz val="9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i/>
      <sz val="9"/>
      <color rgb="FF00B050"/>
      <name val="Times New Roman"/>
      <family val="1"/>
    </font>
    <font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sz val="10"/>
      <color theme="9" tint="-0.24997000396251678"/>
      <name val="Times New Roman"/>
      <family val="1"/>
    </font>
    <font>
      <b/>
      <i/>
      <sz val="10"/>
      <color theme="9" tint="-0.24997000396251678"/>
      <name val="Times New Roman"/>
      <family val="1"/>
    </font>
    <font>
      <sz val="9"/>
      <color theme="9" tint="-0.24997000396251678"/>
      <name val="Times New Roman"/>
      <family val="1"/>
    </font>
    <font>
      <i/>
      <sz val="9"/>
      <color theme="9" tint="-0.24997000396251678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11"/>
      <color theme="9" tint="-0.24997000396251678"/>
      <name val="Times New Roman"/>
      <family val="1"/>
    </font>
    <font>
      <b/>
      <i/>
      <sz val="9"/>
      <color theme="9" tint="-0.24997000396251678"/>
      <name val="Times New Roman"/>
      <family val="1"/>
    </font>
    <font>
      <b/>
      <sz val="12"/>
      <color theme="9" tint="-0.24997000396251678"/>
      <name val="Times New Roman"/>
      <family val="1"/>
    </font>
    <font>
      <b/>
      <i/>
      <sz val="12"/>
      <color theme="9" tint="-0.24997000396251678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89">
    <xf numFmtId="44" fontId="0" fillId="0" borderId="0" xfId="0" applyAlignment="1">
      <alignment vertical="top" wrapText="1"/>
    </xf>
    <xf numFmtId="44" fontId="0" fillId="33" borderId="0" xfId="0" applyNumberFormat="1" applyFont="1" applyFill="1" applyAlignment="1">
      <alignment vertical="top" wrapText="1"/>
    </xf>
    <xf numFmtId="44" fontId="90" fillId="33" borderId="0" xfId="0" applyNumberFormat="1" applyFont="1" applyFill="1" applyAlignment="1">
      <alignment vertical="top" wrapText="1"/>
    </xf>
    <xf numFmtId="0" fontId="91" fillId="33" borderId="0" xfId="0" applyNumberFormat="1" applyFont="1" applyFill="1" applyAlignment="1">
      <alignment horizontal="right" vertical="center" wrapText="1"/>
    </xf>
    <xf numFmtId="0" fontId="92" fillId="33" borderId="0" xfId="0" applyNumberFormat="1" applyFont="1" applyFill="1" applyAlignment="1">
      <alignment horizontal="right" vertical="center" wrapText="1"/>
    </xf>
    <xf numFmtId="0" fontId="93" fillId="33" borderId="0" xfId="0" applyNumberFormat="1" applyFont="1" applyFill="1" applyAlignment="1">
      <alignment horizontal="center" vertical="center" wrapText="1"/>
    </xf>
    <xf numFmtId="0" fontId="92" fillId="33" borderId="0" xfId="0" applyNumberFormat="1" applyFont="1" applyFill="1" applyAlignment="1">
      <alignment horizontal="center" vertical="center" wrapText="1"/>
    </xf>
    <xf numFmtId="0" fontId="94" fillId="33" borderId="10" xfId="0" applyNumberFormat="1" applyFont="1" applyFill="1" applyBorder="1" applyAlignment="1">
      <alignment wrapText="1"/>
    </xf>
    <xf numFmtId="4" fontId="95" fillId="33" borderId="10" xfId="0" applyNumberFormat="1" applyFont="1" applyFill="1" applyBorder="1" applyAlignment="1">
      <alignment wrapText="1"/>
    </xf>
    <xf numFmtId="4" fontId="96" fillId="33" borderId="11" xfId="0" applyNumberFormat="1" applyFont="1" applyFill="1" applyBorder="1" applyAlignment="1">
      <alignment horizontal="center" vertical="center" wrapText="1"/>
    </xf>
    <xf numFmtId="0" fontId="97" fillId="33" borderId="11" xfId="0" applyNumberFormat="1" applyFont="1" applyFill="1" applyBorder="1" applyAlignment="1">
      <alignment horizontal="center" vertical="center" wrapText="1"/>
    </xf>
    <xf numFmtId="4" fontId="97" fillId="33" borderId="12" xfId="0" applyNumberFormat="1" applyFont="1" applyFill="1" applyBorder="1" applyAlignment="1">
      <alignment wrapText="1"/>
    </xf>
    <xf numFmtId="4" fontId="98" fillId="33" borderId="12" xfId="0" applyNumberFormat="1" applyFont="1" applyFill="1" applyBorder="1" applyAlignment="1">
      <alignment wrapText="1"/>
    </xf>
    <xf numFmtId="0" fontId="97" fillId="33" borderId="13" xfId="0" applyNumberFormat="1" applyFont="1" applyFill="1" applyBorder="1" applyAlignment="1">
      <alignment vertical="top" wrapText="1"/>
    </xf>
    <xf numFmtId="0" fontId="97" fillId="33" borderId="13" xfId="0" applyNumberFormat="1" applyFont="1" applyFill="1" applyBorder="1" applyAlignment="1">
      <alignment horizontal="center" wrapText="1"/>
    </xf>
    <xf numFmtId="0" fontId="94" fillId="33" borderId="13" xfId="0" applyNumberFormat="1" applyFont="1" applyFill="1" applyBorder="1" applyAlignment="1">
      <alignment wrapText="1"/>
    </xf>
    <xf numFmtId="4" fontId="97" fillId="33" borderId="13" xfId="0" applyNumberFormat="1" applyFont="1" applyFill="1" applyBorder="1" applyAlignment="1">
      <alignment wrapText="1"/>
    </xf>
    <xf numFmtId="4" fontId="98" fillId="33" borderId="13" xfId="0" applyNumberFormat="1" applyFont="1" applyFill="1" applyBorder="1" applyAlignment="1">
      <alignment wrapText="1"/>
    </xf>
    <xf numFmtId="0" fontId="94" fillId="33" borderId="13" xfId="0" applyNumberFormat="1" applyFont="1" applyFill="1" applyBorder="1" applyAlignment="1">
      <alignment vertical="top" wrapText="1"/>
    </xf>
    <xf numFmtId="0" fontId="94" fillId="33" borderId="13" xfId="0" applyNumberFormat="1" applyFont="1" applyFill="1" applyBorder="1" applyAlignment="1">
      <alignment horizontal="center" wrapText="1"/>
    </xf>
    <xf numFmtId="0" fontId="99" fillId="33" borderId="13" xfId="0" applyNumberFormat="1" applyFont="1" applyFill="1" applyBorder="1" applyAlignment="1">
      <alignment horizontal="center" wrapText="1"/>
    </xf>
    <xf numFmtId="4" fontId="94" fillId="33" borderId="13" xfId="0" applyNumberFormat="1" applyFont="1" applyFill="1" applyBorder="1" applyAlignment="1">
      <alignment wrapText="1"/>
    </xf>
    <xf numFmtId="0" fontId="94" fillId="33" borderId="13" xfId="0" applyNumberFormat="1" applyFont="1" applyFill="1" applyBorder="1" applyAlignment="1">
      <alignment horizontal="center" wrapText="1"/>
    </xf>
    <xf numFmtId="0" fontId="100" fillId="33" borderId="13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4" fontId="94" fillId="33" borderId="0" xfId="0" applyNumberFormat="1" applyFont="1" applyFill="1" applyBorder="1" applyAlignment="1">
      <alignment wrapText="1"/>
    </xf>
    <xf numFmtId="4" fontId="98" fillId="33" borderId="14" xfId="0" applyNumberFormat="1" applyFont="1" applyFill="1" applyBorder="1" applyAlignment="1">
      <alignment wrapText="1"/>
    </xf>
    <xf numFmtId="4" fontId="94" fillId="33" borderId="15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vertical="top" wrapText="1"/>
    </xf>
    <xf numFmtId="4" fontId="94" fillId="33" borderId="16" xfId="0" applyNumberFormat="1" applyFont="1" applyFill="1" applyBorder="1" applyAlignment="1">
      <alignment wrapText="1"/>
    </xf>
    <xf numFmtId="0" fontId="94" fillId="33" borderId="13" xfId="0" applyNumberFormat="1" applyFont="1" applyFill="1" applyBorder="1" applyAlignment="1">
      <alignment vertical="top" wrapText="1"/>
    </xf>
    <xf numFmtId="0" fontId="94" fillId="33" borderId="13" xfId="0" applyNumberFormat="1" applyFont="1" applyFill="1" applyBorder="1" applyAlignment="1">
      <alignment wrapText="1"/>
    </xf>
    <xf numFmtId="0" fontId="97" fillId="33" borderId="13" xfId="0" applyNumberFormat="1" applyFont="1" applyFill="1" applyBorder="1" applyAlignment="1">
      <alignment horizontal="left" vertical="center" wrapText="1"/>
    </xf>
    <xf numFmtId="0" fontId="97" fillId="33" borderId="13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Alignment="1">
      <alignment horizontal="right" wrapText="1"/>
    </xf>
    <xf numFmtId="0" fontId="0" fillId="33" borderId="0" xfId="0" applyNumberFormat="1" applyFont="1" applyFill="1" applyAlignment="1">
      <alignment horizontal="left" wrapText="1"/>
    </xf>
    <xf numFmtId="0" fontId="90" fillId="33" borderId="0" xfId="0" applyNumberFormat="1" applyFont="1" applyFill="1" applyAlignment="1">
      <alignment horizontal="left" wrapText="1"/>
    </xf>
    <xf numFmtId="0" fontId="0" fillId="33" borderId="0" xfId="0" applyNumberFormat="1" applyFont="1" applyFill="1" applyAlignment="1">
      <alignment horizontal="center" wrapText="1"/>
    </xf>
    <xf numFmtId="0" fontId="90" fillId="33" borderId="0" xfId="0" applyNumberFormat="1" applyFont="1" applyFill="1" applyAlignment="1">
      <alignment horizontal="center" wrapText="1"/>
    </xf>
    <xf numFmtId="0" fontId="93" fillId="33" borderId="0" xfId="0" applyNumberFormat="1" applyFont="1" applyFill="1" applyAlignment="1">
      <alignment horizontal="center" vertical="center" wrapText="1"/>
    </xf>
    <xf numFmtId="0" fontId="97" fillId="5" borderId="13" xfId="0" applyNumberFormat="1" applyFont="1" applyFill="1" applyBorder="1" applyAlignment="1">
      <alignment vertical="top" wrapText="1"/>
    </xf>
    <xf numFmtId="0" fontId="97" fillId="5" borderId="13" xfId="0" applyNumberFormat="1" applyFont="1" applyFill="1" applyBorder="1" applyAlignment="1">
      <alignment horizontal="center" wrapText="1"/>
    </xf>
    <xf numFmtId="0" fontId="94" fillId="5" borderId="13" xfId="0" applyNumberFormat="1" applyFont="1" applyFill="1" applyBorder="1" applyAlignment="1">
      <alignment wrapText="1"/>
    </xf>
    <xf numFmtId="44" fontId="0" fillId="5" borderId="0" xfId="0" applyNumberFormat="1" applyFont="1" applyFill="1" applyAlignment="1">
      <alignment vertical="top" wrapText="1"/>
    </xf>
    <xf numFmtId="44" fontId="101" fillId="33" borderId="0" xfId="0" applyNumberFormat="1" applyFont="1" applyFill="1" applyAlignment="1">
      <alignment vertical="top" wrapText="1"/>
    </xf>
    <xf numFmtId="0" fontId="102" fillId="33" borderId="13" xfId="0" applyNumberFormat="1" applyFont="1" applyFill="1" applyBorder="1" applyAlignment="1">
      <alignment vertical="top" wrapText="1"/>
    </xf>
    <xf numFmtId="0" fontId="102" fillId="33" borderId="13" xfId="0" applyNumberFormat="1" applyFont="1" applyFill="1" applyBorder="1" applyAlignment="1">
      <alignment horizontal="center" wrapText="1"/>
    </xf>
    <xf numFmtId="0" fontId="101" fillId="33" borderId="13" xfId="0" applyNumberFormat="1" applyFont="1" applyFill="1" applyBorder="1" applyAlignment="1">
      <alignment wrapText="1"/>
    </xf>
    <xf numFmtId="44" fontId="4" fillId="33" borderId="0" xfId="0" applyNumberFormat="1" applyFont="1" applyFill="1" applyAlignment="1">
      <alignment vertical="top" wrapText="1"/>
    </xf>
    <xf numFmtId="44" fontId="5" fillId="5" borderId="0" xfId="0" applyNumberFormat="1" applyFont="1" applyFill="1" applyAlignment="1">
      <alignment vertical="top" wrapText="1"/>
    </xf>
    <xf numFmtId="0" fontId="3" fillId="33" borderId="10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wrapText="1"/>
    </xf>
    <xf numFmtId="4" fontId="8" fillId="5" borderId="12" xfId="0" applyNumberFormat="1" applyFont="1" applyFill="1" applyBorder="1" applyAlignment="1">
      <alignment wrapText="1"/>
    </xf>
    <xf numFmtId="4" fontId="8" fillId="33" borderId="13" xfId="0" applyNumberFormat="1" applyFont="1" applyFill="1" applyBorder="1" applyAlignment="1">
      <alignment wrapText="1"/>
    </xf>
    <xf numFmtId="4" fontId="8" fillId="5" borderId="13" xfId="0" applyNumberFormat="1" applyFont="1" applyFill="1" applyBorder="1" applyAlignment="1">
      <alignment wrapText="1"/>
    </xf>
    <xf numFmtId="4" fontId="2" fillId="5" borderId="13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 wrapText="1"/>
    </xf>
    <xf numFmtId="4" fontId="7" fillId="5" borderId="13" xfId="0" applyNumberFormat="1" applyFont="1" applyFill="1" applyBorder="1" applyAlignment="1">
      <alignment wrapText="1"/>
    </xf>
    <xf numFmtId="4" fontId="2" fillId="33" borderId="13" xfId="0" applyNumberFormat="1" applyFont="1" applyFill="1" applyBorder="1" applyAlignment="1">
      <alignment wrapText="1"/>
    </xf>
    <xf numFmtId="0" fontId="4" fillId="33" borderId="0" xfId="0" applyNumberFormat="1" applyFont="1" applyFill="1" applyAlignment="1">
      <alignment horizontal="left" wrapText="1"/>
    </xf>
    <xf numFmtId="0" fontId="5" fillId="5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5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10" fillId="5" borderId="0" xfId="0" applyNumberFormat="1" applyFont="1" applyFill="1" applyAlignment="1">
      <alignment horizontal="center" vertical="center" wrapText="1"/>
    </xf>
    <xf numFmtId="0" fontId="103" fillId="33" borderId="13" xfId="0" applyNumberFormat="1" applyFont="1" applyFill="1" applyBorder="1" applyAlignment="1">
      <alignment horizontal="center" wrapText="1"/>
    </xf>
    <xf numFmtId="0" fontId="3" fillId="5" borderId="10" xfId="0" applyNumberFormat="1" applyFont="1" applyFill="1" applyBorder="1" applyAlignment="1">
      <alignment wrapText="1"/>
    </xf>
    <xf numFmtId="0" fontId="104" fillId="33" borderId="10" xfId="0" applyNumberFormat="1" applyFont="1" applyFill="1" applyBorder="1" applyAlignment="1">
      <alignment wrapText="1"/>
    </xf>
    <xf numFmtId="4" fontId="104" fillId="33" borderId="10" xfId="0" applyNumberFormat="1" applyFont="1" applyFill="1" applyBorder="1" applyAlignment="1">
      <alignment wrapText="1"/>
    </xf>
    <xf numFmtId="0" fontId="104" fillId="5" borderId="10" xfId="0" applyNumberFormat="1" applyFont="1" applyFill="1" applyBorder="1" applyAlignment="1">
      <alignment wrapText="1"/>
    </xf>
    <xf numFmtId="4" fontId="105" fillId="33" borderId="11" xfId="0" applyNumberFormat="1" applyFont="1" applyFill="1" applyBorder="1" applyAlignment="1">
      <alignment horizontal="center" vertical="center" wrapText="1"/>
    </xf>
    <xf numFmtId="0" fontId="106" fillId="33" borderId="11" xfId="0" applyNumberFormat="1" applyFont="1" applyFill="1" applyBorder="1" applyAlignment="1">
      <alignment horizontal="center" vertical="center" wrapText="1"/>
    </xf>
    <xf numFmtId="4" fontId="107" fillId="33" borderId="12" xfId="0" applyNumberFormat="1" applyFont="1" applyFill="1" applyBorder="1" applyAlignment="1">
      <alignment wrapText="1"/>
    </xf>
    <xf numFmtId="4" fontId="107" fillId="5" borderId="12" xfId="0" applyNumberFormat="1" applyFont="1" applyFill="1" applyBorder="1" applyAlignment="1">
      <alignment wrapText="1"/>
    </xf>
    <xf numFmtId="4" fontId="107" fillId="33" borderId="13" xfId="0" applyNumberFormat="1" applyFont="1" applyFill="1" applyBorder="1" applyAlignment="1">
      <alignment wrapText="1"/>
    </xf>
    <xf numFmtId="4" fontId="107" fillId="5" borderId="13" xfId="0" applyNumberFormat="1" applyFont="1" applyFill="1" applyBorder="1" applyAlignment="1">
      <alignment wrapText="1"/>
    </xf>
    <xf numFmtId="4" fontId="106" fillId="5" borderId="13" xfId="0" applyNumberFormat="1" applyFont="1" applyFill="1" applyBorder="1" applyAlignment="1">
      <alignment wrapText="1"/>
    </xf>
    <xf numFmtId="4" fontId="104" fillId="33" borderId="13" xfId="0" applyNumberFormat="1" applyFont="1" applyFill="1" applyBorder="1" applyAlignment="1">
      <alignment wrapText="1"/>
    </xf>
    <xf numFmtId="4" fontId="108" fillId="5" borderId="13" xfId="0" applyNumberFormat="1" applyFont="1" applyFill="1" applyBorder="1" applyAlignment="1">
      <alignment wrapText="1"/>
    </xf>
    <xf numFmtId="44" fontId="109" fillId="5" borderId="0" xfId="0" applyNumberFormat="1" applyFont="1" applyFill="1" applyAlignment="1">
      <alignment vertical="top" wrapText="1"/>
    </xf>
    <xf numFmtId="4" fontId="104" fillId="33" borderId="15" xfId="0" applyNumberFormat="1" applyFont="1" applyFill="1" applyBorder="1" applyAlignment="1">
      <alignment wrapText="1"/>
    </xf>
    <xf numFmtId="4" fontId="108" fillId="5" borderId="11" xfId="0" applyNumberFormat="1" applyFont="1" applyFill="1" applyBorder="1" applyAlignment="1">
      <alignment wrapText="1"/>
    </xf>
    <xf numFmtId="4" fontId="104" fillId="33" borderId="16" xfId="0" applyNumberFormat="1" applyFont="1" applyFill="1" applyBorder="1" applyAlignment="1">
      <alignment wrapText="1"/>
    </xf>
    <xf numFmtId="4" fontId="108" fillId="5" borderId="12" xfId="0" applyNumberFormat="1" applyFont="1" applyFill="1" applyBorder="1" applyAlignment="1">
      <alignment wrapText="1"/>
    </xf>
    <xf numFmtId="4" fontId="108" fillId="5" borderId="14" xfId="0" applyNumberFormat="1" applyFont="1" applyFill="1" applyBorder="1" applyAlignment="1">
      <alignment wrapText="1"/>
    </xf>
    <xf numFmtId="44" fontId="109" fillId="5" borderId="11" xfId="0" applyNumberFormat="1" applyFont="1" applyFill="1" applyBorder="1" applyAlignment="1">
      <alignment vertical="top" wrapText="1"/>
    </xf>
    <xf numFmtId="4" fontId="106" fillId="33" borderId="13" xfId="0" applyNumberFormat="1" applyFont="1" applyFill="1" applyBorder="1" applyAlignment="1">
      <alignment wrapText="1"/>
    </xf>
    <xf numFmtId="0" fontId="109" fillId="33" borderId="0" xfId="0" applyNumberFormat="1" applyFont="1" applyFill="1" applyAlignment="1">
      <alignment horizontal="left" wrapText="1"/>
    </xf>
    <xf numFmtId="4" fontId="110" fillId="5" borderId="0" xfId="0" applyNumberFormat="1" applyFont="1" applyFill="1" applyAlignment="1">
      <alignment horizontal="left" wrapText="1"/>
    </xf>
    <xf numFmtId="0" fontId="111" fillId="33" borderId="0" xfId="0" applyNumberFormat="1" applyFont="1" applyFill="1" applyAlignment="1">
      <alignment horizontal="center" vertical="center" wrapText="1"/>
    </xf>
    <xf numFmtId="0" fontId="112" fillId="5" borderId="0" xfId="0" applyNumberFormat="1" applyFont="1" applyFill="1" applyAlignment="1">
      <alignment horizontal="center" vertical="center" wrapText="1"/>
    </xf>
    <xf numFmtId="44" fontId="109" fillId="33" borderId="0" xfId="0" applyNumberFormat="1" applyFont="1" applyFill="1" applyAlignment="1">
      <alignment vertical="top" wrapText="1"/>
    </xf>
    <xf numFmtId="44" fontId="110" fillId="5" borderId="0" xfId="0" applyNumberFormat="1" applyFont="1" applyFill="1" applyAlignment="1">
      <alignment vertical="top" wrapText="1"/>
    </xf>
    <xf numFmtId="44" fontId="113" fillId="33" borderId="0" xfId="0" applyNumberFormat="1" applyFont="1" applyFill="1" applyAlignment="1">
      <alignment vertical="top" wrapText="1"/>
    </xf>
    <xf numFmtId="44" fontId="114" fillId="5" borderId="0" xfId="0" applyNumberFormat="1" applyFont="1" applyFill="1" applyAlignment="1">
      <alignment vertical="top" wrapText="1"/>
    </xf>
    <xf numFmtId="0" fontId="115" fillId="33" borderId="10" xfId="0" applyNumberFormat="1" applyFont="1" applyFill="1" applyBorder="1" applyAlignment="1">
      <alignment wrapText="1"/>
    </xf>
    <xf numFmtId="4" fontId="116" fillId="33" borderId="11" xfId="0" applyNumberFormat="1" applyFont="1" applyFill="1" applyBorder="1" applyAlignment="1">
      <alignment horizontal="center" vertical="center" wrapText="1"/>
    </xf>
    <xf numFmtId="0" fontId="117" fillId="33" borderId="11" xfId="0" applyNumberFormat="1" applyFont="1" applyFill="1" applyBorder="1" applyAlignment="1">
      <alignment horizontal="center" vertical="center" wrapText="1"/>
    </xf>
    <xf numFmtId="4" fontId="118" fillId="33" borderId="12" xfId="0" applyNumberFormat="1" applyFont="1" applyFill="1" applyBorder="1" applyAlignment="1">
      <alignment wrapText="1"/>
    </xf>
    <xf numFmtId="4" fontId="118" fillId="5" borderId="12" xfId="0" applyNumberFormat="1" applyFont="1" applyFill="1" applyBorder="1" applyAlignment="1">
      <alignment wrapText="1"/>
    </xf>
    <xf numFmtId="4" fontId="118" fillId="33" borderId="13" xfId="0" applyNumberFormat="1" applyFont="1" applyFill="1" applyBorder="1" applyAlignment="1">
      <alignment wrapText="1"/>
    </xf>
    <xf numFmtId="4" fontId="118" fillId="5" borderId="13" xfId="0" applyNumberFormat="1" applyFont="1" applyFill="1" applyBorder="1" applyAlignment="1">
      <alignment wrapText="1"/>
    </xf>
    <xf numFmtId="4" fontId="117" fillId="5" borderId="13" xfId="0" applyNumberFormat="1" applyFont="1" applyFill="1" applyBorder="1" applyAlignment="1">
      <alignment wrapText="1"/>
    </xf>
    <xf numFmtId="4" fontId="115" fillId="33" borderId="13" xfId="0" applyNumberFormat="1" applyFont="1" applyFill="1" applyBorder="1" applyAlignment="1">
      <alignment wrapText="1"/>
    </xf>
    <xf numFmtId="4" fontId="119" fillId="5" borderId="13" xfId="0" applyNumberFormat="1" applyFont="1" applyFill="1" applyBorder="1" applyAlignment="1">
      <alignment wrapText="1"/>
    </xf>
    <xf numFmtId="4" fontId="115" fillId="33" borderId="0" xfId="0" applyNumberFormat="1" applyFont="1" applyFill="1" applyBorder="1" applyAlignment="1">
      <alignment wrapText="1"/>
    </xf>
    <xf numFmtId="4" fontId="117" fillId="33" borderId="13" xfId="0" applyNumberFormat="1" applyFont="1" applyFill="1" applyBorder="1" applyAlignment="1">
      <alignment wrapText="1"/>
    </xf>
    <xf numFmtId="0" fontId="113" fillId="33" borderId="0" xfId="0" applyNumberFormat="1" applyFont="1" applyFill="1" applyAlignment="1">
      <alignment horizontal="left" wrapText="1"/>
    </xf>
    <xf numFmtId="0" fontId="114" fillId="5" borderId="0" xfId="0" applyNumberFormat="1" applyFont="1" applyFill="1" applyAlignment="1">
      <alignment horizontal="left" wrapText="1"/>
    </xf>
    <xf numFmtId="0" fontId="113" fillId="33" borderId="0" xfId="0" applyNumberFormat="1" applyFont="1" applyFill="1" applyAlignment="1">
      <alignment horizontal="center" wrapText="1"/>
    </xf>
    <xf numFmtId="0" fontId="114" fillId="5" borderId="0" xfId="0" applyNumberFormat="1" applyFont="1" applyFill="1" applyAlignment="1">
      <alignment horizontal="center" wrapText="1"/>
    </xf>
    <xf numFmtId="0" fontId="120" fillId="33" borderId="0" xfId="0" applyNumberFormat="1" applyFont="1" applyFill="1" applyAlignment="1">
      <alignment horizontal="center" vertical="center" wrapText="1"/>
    </xf>
    <xf numFmtId="0" fontId="121" fillId="5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vertical="center" wrapText="1"/>
    </xf>
    <xf numFmtId="44" fontId="4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8" fillId="0" borderId="17" xfId="0" applyNumberFormat="1" applyFont="1" applyFill="1" applyBorder="1" applyAlignment="1">
      <alignment wrapText="1"/>
    </xf>
    <xf numFmtId="4" fontId="12" fillId="0" borderId="17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wrapText="1"/>
    </xf>
    <xf numFmtId="0" fontId="91" fillId="33" borderId="0" xfId="0" applyNumberFormat="1" applyFont="1" applyFill="1" applyAlignment="1">
      <alignment vertical="center" wrapText="1"/>
    </xf>
    <xf numFmtId="0" fontId="15" fillId="33" borderId="0" xfId="0" applyNumberFormat="1" applyFont="1" applyFill="1" applyAlignment="1">
      <alignment vertical="center" wrapText="1"/>
    </xf>
    <xf numFmtId="4" fontId="11" fillId="33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44" fontId="0" fillId="33" borderId="0" xfId="0" applyNumberFormat="1" applyFont="1" applyFill="1" applyAlignment="1">
      <alignment vertical="top" wrapText="1"/>
    </xf>
    <xf numFmtId="0" fontId="91" fillId="0" borderId="0" xfId="0" applyNumberFormat="1" applyFont="1" applyFill="1" applyAlignment="1">
      <alignment vertical="center" wrapText="1"/>
    </xf>
    <xf numFmtId="4" fontId="13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center" vertical="center" wrapText="1"/>
    </xf>
    <xf numFmtId="44" fontId="5" fillId="0" borderId="0" xfId="0" applyNumberFormat="1" applyFont="1" applyFill="1" applyAlignment="1">
      <alignment vertical="top" wrapText="1"/>
    </xf>
    <xf numFmtId="0" fontId="122" fillId="0" borderId="13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wrapText="1"/>
    </xf>
    <xf numFmtId="44" fontId="0" fillId="0" borderId="0" xfId="0" applyNumberFormat="1" applyFont="1" applyFill="1" applyAlignment="1">
      <alignment vertical="top" wrapText="1"/>
    </xf>
    <xf numFmtId="0" fontId="2" fillId="0" borderId="13" xfId="0" applyNumberFormat="1" applyFont="1" applyFill="1" applyBorder="1" applyAlignment="1">
      <alignment horizontal="center" wrapText="1"/>
    </xf>
    <xf numFmtId="0" fontId="94" fillId="0" borderId="13" xfId="0" applyNumberFormat="1" applyFont="1" applyFill="1" applyBorder="1" applyAlignment="1">
      <alignment wrapText="1"/>
    </xf>
    <xf numFmtId="44" fontId="0" fillId="0" borderId="0" xfId="0" applyNumberFormat="1" applyFont="1" applyFill="1" applyAlignment="1">
      <alignment vertical="top" wrapText="1"/>
    </xf>
    <xf numFmtId="0" fontId="94" fillId="0" borderId="13" xfId="0" applyNumberFormat="1" applyFont="1" applyFill="1" applyBorder="1" applyAlignment="1">
      <alignment vertical="top" wrapText="1"/>
    </xf>
    <xf numFmtId="0" fontId="94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123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4" fontId="16" fillId="0" borderId="11" xfId="0" applyNumberFormat="1" applyFont="1" applyFill="1" applyBorder="1" applyAlignment="1">
      <alignment vertical="top"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center" wrapText="1"/>
    </xf>
    <xf numFmtId="44" fontId="17" fillId="0" borderId="0" xfId="0" applyNumberFormat="1" applyFont="1" applyFill="1" applyAlignment="1">
      <alignment vertical="top" wrapText="1"/>
    </xf>
    <xf numFmtId="0" fontId="91" fillId="33" borderId="0" xfId="0" applyNumberFormat="1" applyFont="1" applyFill="1" applyAlignment="1">
      <alignment horizontal="right" vertical="center" wrapText="1"/>
    </xf>
    <xf numFmtId="0" fontId="124" fillId="33" borderId="0" xfId="0" applyNumberFormat="1" applyFont="1" applyFill="1" applyAlignment="1">
      <alignment horizontal="center" vertical="center" wrapText="1"/>
    </xf>
    <xf numFmtId="0" fontId="93" fillId="33" borderId="0" xfId="0" applyNumberFormat="1" applyFont="1" applyFill="1" applyAlignment="1">
      <alignment horizontal="center" vertical="center" wrapText="1"/>
    </xf>
    <xf numFmtId="0" fontId="97" fillId="33" borderId="11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122" fillId="33" borderId="12" xfId="0" applyNumberFormat="1" applyFont="1" applyFill="1" applyBorder="1" applyAlignment="1">
      <alignment vertical="top" wrapText="1"/>
    </xf>
    <xf numFmtId="0" fontId="0" fillId="33" borderId="0" xfId="0" applyNumberFormat="1" applyFont="1" applyFill="1" applyAlignment="1">
      <alignment horizontal="left" wrapText="1"/>
    </xf>
    <xf numFmtId="0" fontId="0" fillId="33" borderId="0" xfId="0" applyNumberFormat="1" applyFont="1" applyFill="1" applyAlignment="1">
      <alignment horizontal="center" wrapText="1"/>
    </xf>
    <xf numFmtId="0" fontId="98" fillId="33" borderId="11" xfId="0" applyNumberFormat="1" applyFont="1" applyFill="1" applyBorder="1" applyAlignment="1">
      <alignment horizontal="center" vertical="center" wrapText="1"/>
    </xf>
    <xf numFmtId="0" fontId="94" fillId="33" borderId="11" xfId="0" applyNumberFormat="1" applyFont="1" applyFill="1" applyBorder="1" applyAlignment="1">
      <alignment horizontal="center" vertical="center" textRotation="90" wrapText="1"/>
    </xf>
    <xf numFmtId="0" fontId="117" fillId="33" borderId="11" xfId="0" applyNumberFormat="1" applyFont="1" applyFill="1" applyBorder="1" applyAlignment="1">
      <alignment horizontal="center" vertical="center" wrapText="1"/>
    </xf>
    <xf numFmtId="0" fontId="102" fillId="33" borderId="12" xfId="0" applyNumberFormat="1" applyFont="1" applyFill="1" applyBorder="1" applyAlignment="1">
      <alignment vertical="top" wrapText="1"/>
    </xf>
    <xf numFmtId="0" fontId="4" fillId="33" borderId="0" xfId="0" applyNumberFormat="1" applyFont="1" applyFill="1" applyAlignment="1">
      <alignment horizontal="center" wrapText="1"/>
    </xf>
    <xf numFmtId="0" fontId="106" fillId="33" borderId="11" xfId="0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19" fillId="5" borderId="11" xfId="0" applyNumberFormat="1" applyFont="1" applyFill="1" applyBorder="1" applyAlignment="1">
      <alignment horizontal="center" vertical="center" wrapText="1"/>
    </xf>
    <xf numFmtId="0" fontId="108" fillId="5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4" fontId="14" fillId="33" borderId="0" xfId="0" applyNumberFormat="1" applyFont="1" applyFill="1" applyAlignment="1">
      <alignment horizontal="right" vertical="top" wrapText="1"/>
    </xf>
    <xf numFmtId="0" fontId="94" fillId="33" borderId="18" xfId="0" applyNumberFormat="1" applyFont="1" applyFill="1" applyBorder="1" applyAlignment="1">
      <alignment horizontal="center" wrapText="1"/>
    </xf>
    <xf numFmtId="0" fontId="94" fillId="33" borderId="19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90" zoomScaleNormal="90" zoomScalePageLayoutView="0" workbookViewId="0" topLeftCell="A46">
      <selection activeCell="I109" sqref="I109"/>
    </sheetView>
  </sheetViews>
  <sheetFormatPr defaultColWidth="8.83203125" defaultRowHeight="12.75"/>
  <cols>
    <col min="1" max="1" width="40.83203125" style="1" customWidth="1"/>
    <col min="2" max="2" width="7" style="1" customWidth="1"/>
    <col min="3" max="3" width="13.5" style="1" customWidth="1"/>
    <col min="4" max="4" width="5.83203125" style="1" customWidth="1"/>
    <col min="5" max="5" width="5.16015625" style="1" customWidth="1"/>
    <col min="6" max="6" width="13.5" style="1" customWidth="1"/>
    <col min="7" max="7" width="10" style="1" hidden="1" customWidth="1"/>
    <col min="8" max="8" width="11.5" style="2" customWidth="1"/>
    <col min="9" max="9" width="13.83203125" style="1" customWidth="1"/>
    <col min="10" max="10" width="11.83203125" style="1" customWidth="1"/>
    <col min="11" max="11" width="11.83203125" style="1" hidden="1" customWidth="1"/>
    <col min="12" max="12" width="11.83203125" style="2" customWidth="1"/>
    <col min="13" max="13" width="11.83203125" style="1" customWidth="1"/>
    <col min="14" max="14" width="10.83203125" style="1" customWidth="1"/>
    <col min="15" max="15" width="11.83203125" style="1" hidden="1" customWidth="1"/>
    <col min="16" max="16" width="11.83203125" style="2" customWidth="1"/>
    <col min="17" max="17" width="13" style="1" customWidth="1"/>
    <col min="18" max="16384" width="8.83203125" style="1" customWidth="1"/>
  </cols>
  <sheetData>
    <row r="1" spans="1:14" ht="15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8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7" ht="15.75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/>
      <c r="H3" s="4"/>
      <c r="I3" s="3"/>
      <c r="J3" s="3" t="s">
        <v>0</v>
      </c>
      <c r="K3" s="3"/>
      <c r="L3" s="4"/>
      <c r="M3" s="3"/>
      <c r="N3" s="3" t="s">
        <v>0</v>
      </c>
      <c r="O3" s="3"/>
      <c r="P3" s="4"/>
      <c r="Q3" s="3"/>
    </row>
    <row r="4" spans="1:14" ht="15.7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7" ht="15.75" hidden="1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/>
      <c r="H5" s="6"/>
      <c r="I5" s="5"/>
      <c r="J5" s="5" t="s">
        <v>0</v>
      </c>
      <c r="K5" s="5"/>
      <c r="L5" s="6"/>
      <c r="M5" s="5"/>
      <c r="N5" s="5" t="s">
        <v>0</v>
      </c>
      <c r="O5" s="5"/>
      <c r="P5" s="6"/>
      <c r="Q5" s="5"/>
    </row>
    <row r="6" spans="1:17" ht="15.75" hidden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6"/>
      <c r="M6" s="5"/>
      <c r="N6" s="5"/>
      <c r="O6" s="5"/>
      <c r="P6" s="6"/>
      <c r="Q6" s="5"/>
    </row>
    <row r="7" spans="1:14" ht="13.5">
      <c r="A7" s="7" t="s">
        <v>3</v>
      </c>
      <c r="B7" s="7"/>
      <c r="C7" s="7"/>
      <c r="D7" s="7"/>
      <c r="E7" s="7"/>
      <c r="F7" s="7"/>
      <c r="G7" s="8">
        <f>H10-H43</f>
        <v>0</v>
      </c>
      <c r="H7" s="7"/>
      <c r="I7" s="7"/>
      <c r="J7" s="7"/>
      <c r="K7" s="7"/>
      <c r="L7" s="7"/>
      <c r="M7" s="7"/>
      <c r="N7" s="7"/>
    </row>
    <row r="8" spans="1:17" ht="12.75">
      <c r="A8" s="161" t="s">
        <v>4</v>
      </c>
      <c r="B8" s="161" t="s">
        <v>5</v>
      </c>
      <c r="C8" s="161" t="s">
        <v>6</v>
      </c>
      <c r="D8" s="161" t="s">
        <v>7</v>
      </c>
      <c r="E8" s="167" t="s">
        <v>8</v>
      </c>
      <c r="F8" s="161" t="s">
        <v>9</v>
      </c>
      <c r="G8" s="9">
        <f>F10-I10</f>
        <v>-19188.799999999814</v>
      </c>
      <c r="H8" s="166" t="s">
        <v>10</v>
      </c>
      <c r="I8" s="161" t="s">
        <v>11</v>
      </c>
      <c r="J8" s="161" t="s">
        <v>12</v>
      </c>
      <c r="K8" s="9">
        <f>J10-M10</f>
        <v>-190211.5</v>
      </c>
      <c r="L8" s="166" t="s">
        <v>10</v>
      </c>
      <c r="M8" s="161" t="s">
        <v>13</v>
      </c>
      <c r="N8" s="161" t="s">
        <v>14</v>
      </c>
      <c r="O8" s="9">
        <f>N10-Q10</f>
        <v>-16736.170000000042</v>
      </c>
      <c r="P8" s="166" t="s">
        <v>10</v>
      </c>
      <c r="Q8" s="161" t="s">
        <v>15</v>
      </c>
    </row>
    <row r="9" spans="1:17" ht="66" customHeight="1">
      <c r="A9" s="161" t="s">
        <v>0</v>
      </c>
      <c r="B9" s="161" t="s">
        <v>0</v>
      </c>
      <c r="C9" s="161" t="s">
        <v>0</v>
      </c>
      <c r="D9" s="161" t="s">
        <v>0</v>
      </c>
      <c r="E9" s="161" t="s">
        <v>0</v>
      </c>
      <c r="F9" s="161" t="s">
        <v>0</v>
      </c>
      <c r="G9" s="10" t="s">
        <v>16</v>
      </c>
      <c r="H9" s="166"/>
      <c r="I9" s="161"/>
      <c r="J9" s="161" t="s">
        <v>0</v>
      </c>
      <c r="K9" s="10" t="s">
        <v>16</v>
      </c>
      <c r="L9" s="166"/>
      <c r="M9" s="161"/>
      <c r="N9" s="161" t="s">
        <v>0</v>
      </c>
      <c r="O9" s="10" t="s">
        <v>16</v>
      </c>
      <c r="P9" s="166"/>
      <c r="Q9" s="161"/>
    </row>
    <row r="10" spans="1:17" ht="12.75">
      <c r="A10" s="163" t="s">
        <v>17</v>
      </c>
      <c r="B10" s="163"/>
      <c r="C10" s="163"/>
      <c r="D10" s="163"/>
      <c r="E10" s="163"/>
      <c r="F10" s="11">
        <v>1033232.2</v>
      </c>
      <c r="G10" s="11">
        <f>SUM(G11:G109)</f>
        <v>181992.3</v>
      </c>
      <c r="H10" s="12">
        <f>SUM(H11:H109)</f>
        <v>19188.800000000003</v>
      </c>
      <c r="I10" s="11">
        <f>I11</f>
        <v>1052420.9999999998</v>
      </c>
      <c r="J10" s="11">
        <v>58448.2</v>
      </c>
      <c r="K10" s="11">
        <f>SUM(K11:K109)</f>
        <v>190211.50000000003</v>
      </c>
      <c r="L10" s="12">
        <f>SUM(L11:L109)</f>
        <v>190211.50000000003</v>
      </c>
      <c r="M10" s="11">
        <f>M11</f>
        <v>248659.69999999998</v>
      </c>
      <c r="N10" s="11">
        <v>316524</v>
      </c>
      <c r="O10" s="11">
        <f>SUM(O11:O109)</f>
        <v>188423.77000000005</v>
      </c>
      <c r="P10" s="12">
        <f>SUM(P11:P109)</f>
        <v>16736.17</v>
      </c>
      <c r="Q10" s="11">
        <f>Q11</f>
        <v>333260.17000000004</v>
      </c>
    </row>
    <row r="11" spans="1:17" ht="60">
      <c r="A11" s="13" t="s">
        <v>18</v>
      </c>
      <c r="B11" s="13" t="s">
        <v>0</v>
      </c>
      <c r="C11" s="14" t="s">
        <v>19</v>
      </c>
      <c r="D11" s="15" t="s">
        <v>0</v>
      </c>
      <c r="E11" s="15" t="s">
        <v>0</v>
      </c>
      <c r="F11" s="16">
        <v>1033232.2</v>
      </c>
      <c r="G11" s="16"/>
      <c r="H11" s="17"/>
      <c r="I11" s="16">
        <f>I12+I24+I27+I32+I44+I51+I56+I68+I105</f>
        <v>1052420.9999999998</v>
      </c>
      <c r="J11" s="16">
        <v>58448.2</v>
      </c>
      <c r="K11" s="16"/>
      <c r="L11" s="17"/>
      <c r="M11" s="16">
        <f>M12+M24+M27+M32+M44+M51+M56+M68+M105</f>
        <v>248659.69999999998</v>
      </c>
      <c r="N11" s="16">
        <v>316524</v>
      </c>
      <c r="O11" s="16"/>
      <c r="P11" s="17"/>
      <c r="Q11" s="16">
        <f>Q12+Q24+Q27+Q32+Q44+Q51+Q56+Q68+Q105</f>
        <v>333260.17000000004</v>
      </c>
    </row>
    <row r="12" spans="1:17" ht="36">
      <c r="A12" s="13" t="s">
        <v>20</v>
      </c>
      <c r="B12" s="13" t="s">
        <v>0</v>
      </c>
      <c r="C12" s="14" t="s">
        <v>21</v>
      </c>
      <c r="D12" s="15" t="s">
        <v>0</v>
      </c>
      <c r="E12" s="15" t="s">
        <v>0</v>
      </c>
      <c r="F12" s="16">
        <v>83540.2</v>
      </c>
      <c r="G12" s="16"/>
      <c r="H12" s="17"/>
      <c r="I12" s="16">
        <f>I13+I15+I17+I19+I21</f>
        <v>80141.4</v>
      </c>
      <c r="J12" s="16">
        <v>2647.7</v>
      </c>
      <c r="K12" s="16"/>
      <c r="L12" s="17"/>
      <c r="M12" s="16">
        <f>M13+M15+M17+M19+M21</f>
        <v>54730.299999999996</v>
      </c>
      <c r="N12" s="16">
        <v>53959.8</v>
      </c>
      <c r="O12" s="16"/>
      <c r="P12" s="17"/>
      <c r="Q12" s="16">
        <f>Q13+Q15+Q17+Q19+Q21</f>
        <v>54730.299999999996</v>
      </c>
    </row>
    <row r="13" spans="1:17" ht="48">
      <c r="A13" s="18" t="s">
        <v>22</v>
      </c>
      <c r="B13" s="19" t="s">
        <v>23</v>
      </c>
      <c r="C13" s="20" t="s">
        <v>24</v>
      </c>
      <c r="D13" s="19" t="s">
        <v>0</v>
      </c>
      <c r="E13" s="19" t="s">
        <v>0</v>
      </c>
      <c r="F13" s="21">
        <v>51312.1</v>
      </c>
      <c r="G13" s="21"/>
      <c r="H13" s="17"/>
      <c r="I13" s="21">
        <f>I14</f>
        <v>52125.2</v>
      </c>
      <c r="J13" s="21">
        <v>0</v>
      </c>
      <c r="K13" s="21"/>
      <c r="L13" s="17"/>
      <c r="M13" s="21">
        <f>M14</f>
        <v>52082.6</v>
      </c>
      <c r="N13" s="21">
        <v>51312.1</v>
      </c>
      <c r="O13" s="21"/>
      <c r="P13" s="17"/>
      <c r="Q13" s="21">
        <f>Q14</f>
        <v>52082.6</v>
      </c>
    </row>
    <row r="14" spans="1:17" ht="60">
      <c r="A14" s="18" t="s">
        <v>25</v>
      </c>
      <c r="B14" s="19" t="s">
        <v>23</v>
      </c>
      <c r="C14" s="20" t="s">
        <v>24</v>
      </c>
      <c r="D14" s="19" t="s">
        <v>26</v>
      </c>
      <c r="E14" s="19" t="s">
        <v>27</v>
      </c>
      <c r="F14" s="21">
        <v>51312.1</v>
      </c>
      <c r="G14" s="21">
        <v>52125.2</v>
      </c>
      <c r="H14" s="17">
        <f>G14-F14</f>
        <v>813.0999999999985</v>
      </c>
      <c r="I14" s="21">
        <f>F14+H14</f>
        <v>52125.2</v>
      </c>
      <c r="J14" s="21">
        <v>0</v>
      </c>
      <c r="K14" s="21">
        <v>52082.6</v>
      </c>
      <c r="L14" s="17">
        <f>K14-J14</f>
        <v>52082.6</v>
      </c>
      <c r="M14" s="21">
        <f>J14+L14</f>
        <v>52082.6</v>
      </c>
      <c r="N14" s="21">
        <v>51312.1</v>
      </c>
      <c r="O14" s="21">
        <v>52082.6</v>
      </c>
      <c r="P14" s="17">
        <f>O14-N14</f>
        <v>770.5</v>
      </c>
      <c r="Q14" s="21">
        <f>N14+P14</f>
        <v>52082.6</v>
      </c>
    </row>
    <row r="15" spans="1:17" ht="60">
      <c r="A15" s="18" t="s">
        <v>28</v>
      </c>
      <c r="B15" s="19" t="s">
        <v>23</v>
      </c>
      <c r="C15" s="19" t="s">
        <v>29</v>
      </c>
      <c r="D15" s="19" t="s">
        <v>0</v>
      </c>
      <c r="E15" s="19" t="s">
        <v>0</v>
      </c>
      <c r="F15" s="21">
        <f>F16</f>
        <v>3597</v>
      </c>
      <c r="G15" s="21"/>
      <c r="H15" s="17"/>
      <c r="I15" s="21">
        <f>I16</f>
        <v>2408.4</v>
      </c>
      <c r="J15" s="21">
        <f>J16</f>
        <v>2647.7</v>
      </c>
      <c r="K15" s="21"/>
      <c r="L15" s="17"/>
      <c r="M15" s="21">
        <f>M16</f>
        <v>2647.7</v>
      </c>
      <c r="N15" s="21">
        <v>2647.7</v>
      </c>
      <c r="O15" s="21"/>
      <c r="P15" s="17"/>
      <c r="Q15" s="21">
        <f>Q16</f>
        <v>2647.7</v>
      </c>
    </row>
    <row r="16" spans="1:17" ht="60">
      <c r="A16" s="18" t="s">
        <v>30</v>
      </c>
      <c r="B16" s="19" t="s">
        <v>23</v>
      </c>
      <c r="C16" s="22" t="s">
        <v>29</v>
      </c>
      <c r="D16" s="19" t="s">
        <v>31</v>
      </c>
      <c r="E16" s="19" t="s">
        <v>27</v>
      </c>
      <c r="F16" s="21">
        <v>3597</v>
      </c>
      <c r="G16" s="21"/>
      <c r="H16" s="17">
        <f>2408.4-3597</f>
        <v>-1188.6</v>
      </c>
      <c r="I16" s="21">
        <f>F16+H16</f>
        <v>2408.4</v>
      </c>
      <c r="J16" s="21">
        <v>2647.7</v>
      </c>
      <c r="K16" s="21"/>
      <c r="L16" s="17"/>
      <c r="M16" s="21">
        <f>J16+L16</f>
        <v>2647.7</v>
      </c>
      <c r="N16" s="21">
        <v>2647.7</v>
      </c>
      <c r="O16" s="21"/>
      <c r="P16" s="17"/>
      <c r="Q16" s="21">
        <f>N16+P16</f>
        <v>2647.7</v>
      </c>
    </row>
    <row r="17" spans="1:17" ht="36">
      <c r="A17" s="18" t="s">
        <v>32</v>
      </c>
      <c r="B17" s="19" t="s">
        <v>23</v>
      </c>
      <c r="C17" s="19" t="s">
        <v>33</v>
      </c>
      <c r="D17" s="19" t="s">
        <v>0</v>
      </c>
      <c r="E17" s="19" t="s">
        <v>0</v>
      </c>
      <c r="F17" s="21">
        <v>10387.8</v>
      </c>
      <c r="G17" s="21"/>
      <c r="H17" s="17"/>
      <c r="I17" s="21">
        <f>I18</f>
        <v>10387.8</v>
      </c>
      <c r="J17" s="21">
        <v>0</v>
      </c>
      <c r="K17" s="21"/>
      <c r="L17" s="17"/>
      <c r="M17" s="21"/>
      <c r="N17" s="21">
        <v>0</v>
      </c>
      <c r="O17" s="21"/>
      <c r="P17" s="17"/>
      <c r="Q17" s="21">
        <v>0</v>
      </c>
    </row>
    <row r="18" spans="1:17" ht="60">
      <c r="A18" s="18" t="s">
        <v>25</v>
      </c>
      <c r="B18" s="19" t="s">
        <v>23</v>
      </c>
      <c r="C18" s="22" t="s">
        <v>33</v>
      </c>
      <c r="D18" s="19" t="s">
        <v>26</v>
      </c>
      <c r="E18" s="19" t="s">
        <v>27</v>
      </c>
      <c r="F18" s="21">
        <v>10387.8</v>
      </c>
      <c r="G18" s="21"/>
      <c r="H18" s="17"/>
      <c r="I18" s="21">
        <f>F18+H18</f>
        <v>10387.8</v>
      </c>
      <c r="J18" s="21">
        <v>0</v>
      </c>
      <c r="K18" s="21"/>
      <c r="L18" s="17"/>
      <c r="M18" s="21"/>
      <c r="N18" s="21">
        <v>0</v>
      </c>
      <c r="O18" s="21"/>
      <c r="P18" s="17"/>
      <c r="Q18" s="21">
        <v>0</v>
      </c>
    </row>
    <row r="19" spans="1:17" ht="48">
      <c r="A19" s="18" t="s">
        <v>34</v>
      </c>
      <c r="B19" s="19" t="s">
        <v>23</v>
      </c>
      <c r="C19" s="19" t="s">
        <v>35</v>
      </c>
      <c r="D19" s="19" t="s">
        <v>0</v>
      </c>
      <c r="E19" s="19" t="s">
        <v>0</v>
      </c>
      <c r="F19" s="21">
        <v>13023.3</v>
      </c>
      <c r="G19" s="21"/>
      <c r="H19" s="17"/>
      <c r="I19" s="21">
        <f>I20</f>
        <v>10000</v>
      </c>
      <c r="J19" s="21">
        <v>0</v>
      </c>
      <c r="K19" s="21"/>
      <c r="L19" s="17"/>
      <c r="M19" s="21"/>
      <c r="N19" s="21">
        <v>0</v>
      </c>
      <c r="O19" s="21"/>
      <c r="P19" s="17"/>
      <c r="Q19" s="21">
        <v>0</v>
      </c>
    </row>
    <row r="20" spans="1:17" ht="60">
      <c r="A20" s="18" t="s">
        <v>25</v>
      </c>
      <c r="B20" s="19" t="s">
        <v>23</v>
      </c>
      <c r="C20" s="22" t="s">
        <v>35</v>
      </c>
      <c r="D20" s="19" t="s">
        <v>26</v>
      </c>
      <c r="E20" s="19" t="s">
        <v>27</v>
      </c>
      <c r="F20" s="21">
        <v>13023.3</v>
      </c>
      <c r="G20" s="21"/>
      <c r="H20" s="17">
        <v>-3023.3</v>
      </c>
      <c r="I20" s="21">
        <f>F20+H20</f>
        <v>10000</v>
      </c>
      <c r="J20" s="21">
        <v>0</v>
      </c>
      <c r="K20" s="21"/>
      <c r="L20" s="17"/>
      <c r="M20" s="21"/>
      <c r="N20" s="21">
        <v>0</v>
      </c>
      <c r="O20" s="21"/>
      <c r="P20" s="17"/>
      <c r="Q20" s="21">
        <v>0</v>
      </c>
    </row>
    <row r="21" spans="1:17" ht="48">
      <c r="A21" s="18" t="s">
        <v>36</v>
      </c>
      <c r="B21" s="19" t="s">
        <v>23</v>
      </c>
      <c r="C21" s="19" t="s">
        <v>37</v>
      </c>
      <c r="D21" s="19" t="s">
        <v>0</v>
      </c>
      <c r="E21" s="19" t="s">
        <v>0</v>
      </c>
      <c r="F21" s="21">
        <v>5220</v>
      </c>
      <c r="G21" s="21"/>
      <c r="H21" s="17"/>
      <c r="I21" s="21">
        <f>I22+I23</f>
        <v>5220</v>
      </c>
      <c r="J21" s="21">
        <v>0</v>
      </c>
      <c r="K21" s="21"/>
      <c r="L21" s="17"/>
      <c r="M21" s="21"/>
      <c r="N21" s="21">
        <v>0</v>
      </c>
      <c r="O21" s="21"/>
      <c r="P21" s="17"/>
      <c r="Q21" s="21">
        <v>0</v>
      </c>
    </row>
    <row r="22" spans="1:17" ht="60">
      <c r="A22" s="18" t="s">
        <v>25</v>
      </c>
      <c r="B22" s="19" t="s">
        <v>23</v>
      </c>
      <c r="C22" s="22" t="s">
        <v>37</v>
      </c>
      <c r="D22" s="19" t="s">
        <v>26</v>
      </c>
      <c r="E22" s="19" t="s">
        <v>27</v>
      </c>
      <c r="F22" s="21">
        <v>520</v>
      </c>
      <c r="G22" s="21"/>
      <c r="H22" s="17"/>
      <c r="I22" s="21">
        <f>F22+H22</f>
        <v>520</v>
      </c>
      <c r="J22" s="21">
        <v>0</v>
      </c>
      <c r="K22" s="21"/>
      <c r="L22" s="17"/>
      <c r="M22" s="21"/>
      <c r="N22" s="21">
        <v>0</v>
      </c>
      <c r="O22" s="21"/>
      <c r="P22" s="17"/>
      <c r="Q22" s="21">
        <v>0</v>
      </c>
    </row>
    <row r="23" spans="1:17" ht="60">
      <c r="A23" s="18" t="s">
        <v>25</v>
      </c>
      <c r="B23" s="19" t="s">
        <v>23</v>
      </c>
      <c r="C23" s="22" t="s">
        <v>37</v>
      </c>
      <c r="D23" s="19">
        <v>521</v>
      </c>
      <c r="E23" s="19" t="s">
        <v>27</v>
      </c>
      <c r="F23" s="21">
        <v>4700</v>
      </c>
      <c r="G23" s="21"/>
      <c r="H23" s="17"/>
      <c r="I23" s="21">
        <v>4700</v>
      </c>
      <c r="J23" s="21"/>
      <c r="K23" s="21"/>
      <c r="L23" s="17"/>
      <c r="M23" s="21"/>
      <c r="N23" s="21"/>
      <c r="O23" s="21"/>
      <c r="P23" s="17"/>
      <c r="Q23" s="21"/>
    </row>
    <row r="24" spans="1:17" ht="36">
      <c r="A24" s="13" t="s">
        <v>38</v>
      </c>
      <c r="B24" s="13" t="s">
        <v>0</v>
      </c>
      <c r="C24" s="14" t="s">
        <v>39</v>
      </c>
      <c r="D24" s="15" t="s">
        <v>0</v>
      </c>
      <c r="E24" s="15" t="s">
        <v>0</v>
      </c>
      <c r="F24" s="16">
        <v>2904.8</v>
      </c>
      <c r="G24" s="16"/>
      <c r="H24" s="17"/>
      <c r="I24" s="16">
        <f>I25</f>
        <v>4038.3</v>
      </c>
      <c r="J24" s="16">
        <v>3207</v>
      </c>
      <c r="K24" s="16"/>
      <c r="L24" s="17"/>
      <c r="M24" s="16">
        <f>M25</f>
        <v>3207</v>
      </c>
      <c r="N24" s="16">
        <v>3207</v>
      </c>
      <c r="O24" s="16"/>
      <c r="P24" s="17"/>
      <c r="Q24" s="16">
        <f>Q25</f>
        <v>3207</v>
      </c>
    </row>
    <row r="25" spans="1:17" ht="60">
      <c r="A25" s="18" t="s">
        <v>28</v>
      </c>
      <c r="B25" s="19" t="s">
        <v>23</v>
      </c>
      <c r="C25" s="19" t="s">
        <v>40</v>
      </c>
      <c r="D25" s="19" t="s">
        <v>0</v>
      </c>
      <c r="E25" s="19" t="s">
        <v>0</v>
      </c>
      <c r="F25" s="21">
        <v>2904.8</v>
      </c>
      <c r="G25" s="21"/>
      <c r="H25" s="17"/>
      <c r="I25" s="21">
        <f>I26</f>
        <v>4038.3</v>
      </c>
      <c r="J25" s="21">
        <v>3207</v>
      </c>
      <c r="K25" s="21"/>
      <c r="L25" s="17"/>
      <c r="M25" s="21">
        <v>3207</v>
      </c>
      <c r="N25" s="21">
        <v>3207</v>
      </c>
      <c r="O25" s="21"/>
      <c r="P25" s="17"/>
      <c r="Q25" s="21">
        <v>3207</v>
      </c>
    </row>
    <row r="26" spans="1:17" ht="60">
      <c r="A26" s="18" t="s">
        <v>30</v>
      </c>
      <c r="B26" s="19" t="s">
        <v>23</v>
      </c>
      <c r="C26" s="22" t="s">
        <v>40</v>
      </c>
      <c r="D26" s="19" t="s">
        <v>31</v>
      </c>
      <c r="E26" s="19" t="s">
        <v>27</v>
      </c>
      <c r="F26" s="21">
        <v>2904.8</v>
      </c>
      <c r="G26" s="21"/>
      <c r="H26" s="17">
        <f>4038.3-2904.8</f>
        <v>1133.5</v>
      </c>
      <c r="I26" s="21">
        <f>F26+H26</f>
        <v>4038.3</v>
      </c>
      <c r="J26" s="21">
        <v>3207</v>
      </c>
      <c r="K26" s="21"/>
      <c r="L26" s="17"/>
      <c r="M26" s="21">
        <v>3207</v>
      </c>
      <c r="N26" s="21">
        <v>3207</v>
      </c>
      <c r="O26" s="21"/>
      <c r="P26" s="17"/>
      <c r="Q26" s="21">
        <v>3207</v>
      </c>
    </row>
    <row r="27" spans="1:17" ht="36">
      <c r="A27" s="13" t="s">
        <v>41</v>
      </c>
      <c r="B27" s="13" t="s">
        <v>0</v>
      </c>
      <c r="C27" s="14" t="s">
        <v>42</v>
      </c>
      <c r="D27" s="15" t="s">
        <v>0</v>
      </c>
      <c r="E27" s="15" t="s">
        <v>0</v>
      </c>
      <c r="F27" s="16">
        <v>193398.5</v>
      </c>
      <c r="G27" s="16"/>
      <c r="H27" s="17"/>
      <c r="I27" s="16">
        <f>I28+I30</f>
        <v>193651.4</v>
      </c>
      <c r="J27" s="16">
        <v>2979.2</v>
      </c>
      <c r="K27" s="16"/>
      <c r="L27" s="17"/>
      <c r="M27" s="16">
        <f>M28+M30</f>
        <v>2979.2</v>
      </c>
      <c r="N27" s="16">
        <v>2979.2</v>
      </c>
      <c r="O27" s="16"/>
      <c r="P27" s="17"/>
      <c r="Q27" s="16">
        <f>Q28+Q30</f>
        <v>2979.2</v>
      </c>
    </row>
    <row r="28" spans="1:17" ht="48">
      <c r="A28" s="18" t="s">
        <v>43</v>
      </c>
      <c r="B28" s="19" t="s">
        <v>23</v>
      </c>
      <c r="C28" s="19" t="s">
        <v>44</v>
      </c>
      <c r="D28" s="19" t="s">
        <v>0</v>
      </c>
      <c r="E28" s="19" t="s">
        <v>0</v>
      </c>
      <c r="F28" s="21">
        <v>190802.2</v>
      </c>
      <c r="G28" s="21"/>
      <c r="H28" s="17"/>
      <c r="I28" s="21">
        <f>I29</f>
        <v>191000</v>
      </c>
      <c r="J28" s="21">
        <v>0</v>
      </c>
      <c r="K28" s="21"/>
      <c r="L28" s="17"/>
      <c r="M28" s="21"/>
      <c r="N28" s="21">
        <v>0</v>
      </c>
      <c r="O28" s="21"/>
      <c r="P28" s="17"/>
      <c r="Q28" s="21">
        <v>0</v>
      </c>
    </row>
    <row r="29" spans="1:17" ht="60">
      <c r="A29" s="18" t="s">
        <v>25</v>
      </c>
      <c r="B29" s="19" t="s">
        <v>23</v>
      </c>
      <c r="C29" s="22" t="s">
        <v>44</v>
      </c>
      <c r="D29" s="19" t="s">
        <v>26</v>
      </c>
      <c r="E29" s="19" t="s">
        <v>27</v>
      </c>
      <c r="F29" s="21">
        <v>190802.2</v>
      </c>
      <c r="G29" s="21"/>
      <c r="H29" s="17">
        <v>197.8</v>
      </c>
      <c r="I29" s="21">
        <f>F29+H29</f>
        <v>191000</v>
      </c>
      <c r="J29" s="21">
        <v>0</v>
      </c>
      <c r="K29" s="21"/>
      <c r="L29" s="17"/>
      <c r="M29" s="21"/>
      <c r="N29" s="21">
        <v>0</v>
      </c>
      <c r="O29" s="21"/>
      <c r="P29" s="17"/>
      <c r="Q29" s="21">
        <v>0</v>
      </c>
    </row>
    <row r="30" spans="1:17" ht="60">
      <c r="A30" s="18" t="s">
        <v>28</v>
      </c>
      <c r="B30" s="19" t="s">
        <v>23</v>
      </c>
      <c r="C30" s="19" t="s">
        <v>45</v>
      </c>
      <c r="D30" s="19" t="s">
        <v>0</v>
      </c>
      <c r="E30" s="19" t="s">
        <v>0</v>
      </c>
      <c r="F30" s="21">
        <v>2596.3</v>
      </c>
      <c r="G30" s="21"/>
      <c r="H30" s="17"/>
      <c r="I30" s="21">
        <f>I31</f>
        <v>2651.4</v>
      </c>
      <c r="J30" s="21">
        <v>2979.2</v>
      </c>
      <c r="K30" s="21"/>
      <c r="L30" s="17"/>
      <c r="M30" s="21">
        <v>2979.2</v>
      </c>
      <c r="N30" s="21">
        <v>2979.2</v>
      </c>
      <c r="O30" s="21"/>
      <c r="P30" s="17"/>
      <c r="Q30" s="21">
        <v>2979.2</v>
      </c>
    </row>
    <row r="31" spans="1:17" ht="60">
      <c r="A31" s="18" t="s">
        <v>30</v>
      </c>
      <c r="B31" s="19" t="s">
        <v>23</v>
      </c>
      <c r="C31" s="22" t="s">
        <v>45</v>
      </c>
      <c r="D31" s="19" t="s">
        <v>31</v>
      </c>
      <c r="E31" s="19" t="s">
        <v>27</v>
      </c>
      <c r="F31" s="21">
        <v>2596.3</v>
      </c>
      <c r="G31" s="21"/>
      <c r="H31" s="17">
        <f>2651.4-2596.3</f>
        <v>55.09999999999991</v>
      </c>
      <c r="I31" s="21">
        <f>F31+H31</f>
        <v>2651.4</v>
      </c>
      <c r="J31" s="21">
        <v>2979.2</v>
      </c>
      <c r="K31" s="21"/>
      <c r="L31" s="17"/>
      <c r="M31" s="21">
        <v>2979.2</v>
      </c>
      <c r="N31" s="21">
        <v>2979.2</v>
      </c>
      <c r="O31" s="21"/>
      <c r="P31" s="17"/>
      <c r="Q31" s="21">
        <v>2979.2</v>
      </c>
    </row>
    <row r="32" spans="1:17" ht="24">
      <c r="A32" s="13" t="s">
        <v>46</v>
      </c>
      <c r="B32" s="13" t="s">
        <v>0</v>
      </c>
      <c r="C32" s="14" t="s">
        <v>47</v>
      </c>
      <c r="D32" s="15" t="s">
        <v>0</v>
      </c>
      <c r="E32" s="15" t="s">
        <v>0</v>
      </c>
      <c r="F32" s="16">
        <v>39860.4</v>
      </c>
      <c r="G32" s="16"/>
      <c r="H32" s="17"/>
      <c r="I32" s="16">
        <f>I33+I35+I38+I40+I42</f>
        <v>59049.2</v>
      </c>
      <c r="J32" s="16">
        <v>3640</v>
      </c>
      <c r="K32" s="16"/>
      <c r="L32" s="17"/>
      <c r="M32" s="16">
        <f>M33+M35+M38+M40+M42</f>
        <v>21963.2</v>
      </c>
      <c r="N32" s="16">
        <v>4277.3</v>
      </c>
      <c r="O32" s="16"/>
      <c r="P32" s="17"/>
      <c r="Q32" s="16">
        <f>Q33+Q35+Q38+Q40+Q42</f>
        <v>23635</v>
      </c>
    </row>
    <row r="33" spans="1:17" ht="36">
      <c r="A33" s="18" t="s">
        <v>48</v>
      </c>
      <c r="B33" s="19" t="s">
        <v>49</v>
      </c>
      <c r="C33" s="19" t="s">
        <v>50</v>
      </c>
      <c r="D33" s="19" t="s">
        <v>0</v>
      </c>
      <c r="E33" s="19" t="s">
        <v>0</v>
      </c>
      <c r="F33" s="21">
        <v>3640</v>
      </c>
      <c r="G33" s="21"/>
      <c r="H33" s="17"/>
      <c r="I33" s="21">
        <f>I34</f>
        <v>3640</v>
      </c>
      <c r="J33" s="21">
        <v>3640</v>
      </c>
      <c r="K33" s="21"/>
      <c r="L33" s="17"/>
      <c r="M33" s="21">
        <v>3640</v>
      </c>
      <c r="N33" s="21">
        <v>3640</v>
      </c>
      <c r="O33" s="21"/>
      <c r="P33" s="17"/>
      <c r="Q33" s="21">
        <v>3640</v>
      </c>
    </row>
    <row r="34" spans="1:17" ht="12.75">
      <c r="A34" s="18" t="s">
        <v>51</v>
      </c>
      <c r="B34" s="19" t="s">
        <v>49</v>
      </c>
      <c r="C34" s="22" t="s">
        <v>50</v>
      </c>
      <c r="D34" s="19" t="s">
        <v>52</v>
      </c>
      <c r="E34" s="19" t="s">
        <v>27</v>
      </c>
      <c r="F34" s="21">
        <v>3640</v>
      </c>
      <c r="G34" s="21"/>
      <c r="H34" s="17"/>
      <c r="I34" s="21">
        <f>F34+H34</f>
        <v>3640</v>
      </c>
      <c r="J34" s="21">
        <v>3640</v>
      </c>
      <c r="K34" s="21"/>
      <c r="L34" s="17"/>
      <c r="M34" s="21">
        <v>3640</v>
      </c>
      <c r="N34" s="21">
        <v>3640</v>
      </c>
      <c r="O34" s="21"/>
      <c r="P34" s="17"/>
      <c r="Q34" s="21">
        <v>3640</v>
      </c>
    </row>
    <row r="35" spans="1:17" ht="36">
      <c r="A35" s="18" t="s">
        <v>53</v>
      </c>
      <c r="B35" s="19" t="s">
        <v>23</v>
      </c>
      <c r="C35" s="19" t="s">
        <v>54</v>
      </c>
      <c r="D35" s="19" t="s">
        <v>0</v>
      </c>
      <c r="E35" s="19" t="s">
        <v>0</v>
      </c>
      <c r="F35" s="21">
        <v>31102.5</v>
      </c>
      <c r="G35" s="21"/>
      <c r="H35" s="17"/>
      <c r="I35" s="21">
        <f>I36+I37</f>
        <v>31102.5</v>
      </c>
      <c r="J35" s="21">
        <v>0</v>
      </c>
      <c r="K35" s="21"/>
      <c r="L35" s="17"/>
      <c r="M35" s="21">
        <v>0</v>
      </c>
      <c r="N35" s="21">
        <v>0</v>
      </c>
      <c r="O35" s="21"/>
      <c r="P35" s="17"/>
      <c r="Q35" s="21">
        <v>0</v>
      </c>
    </row>
    <row r="36" spans="1:17" ht="12.75">
      <c r="A36" s="18" t="s">
        <v>55</v>
      </c>
      <c r="B36" s="19" t="s">
        <v>23</v>
      </c>
      <c r="C36" s="22" t="s">
        <v>54</v>
      </c>
      <c r="D36" s="19" t="s">
        <v>56</v>
      </c>
      <c r="E36" s="19" t="s">
        <v>27</v>
      </c>
      <c r="F36" s="21">
        <v>2000</v>
      </c>
      <c r="G36" s="21"/>
      <c r="H36" s="17"/>
      <c r="I36" s="21">
        <f>F36+H36</f>
        <v>2000</v>
      </c>
      <c r="J36" s="21">
        <v>0</v>
      </c>
      <c r="K36" s="21"/>
      <c r="L36" s="17"/>
      <c r="M36" s="21">
        <v>0</v>
      </c>
      <c r="N36" s="21">
        <v>0</v>
      </c>
      <c r="O36" s="21"/>
      <c r="P36" s="17"/>
      <c r="Q36" s="21">
        <v>0</v>
      </c>
    </row>
    <row r="37" spans="1:17" ht="36">
      <c r="A37" s="18" t="s">
        <v>57</v>
      </c>
      <c r="B37" s="19" t="s">
        <v>23</v>
      </c>
      <c r="C37" s="22" t="s">
        <v>54</v>
      </c>
      <c r="D37" s="19" t="s">
        <v>58</v>
      </c>
      <c r="E37" s="19" t="s">
        <v>27</v>
      </c>
      <c r="F37" s="21">
        <v>29102.5</v>
      </c>
      <c r="G37" s="21"/>
      <c r="H37" s="17"/>
      <c r="I37" s="21">
        <f>F37+H37</f>
        <v>29102.5</v>
      </c>
      <c r="J37" s="21">
        <v>0</v>
      </c>
      <c r="K37" s="21"/>
      <c r="L37" s="17"/>
      <c r="M37" s="21">
        <v>0</v>
      </c>
      <c r="N37" s="21">
        <v>0</v>
      </c>
      <c r="O37" s="21"/>
      <c r="P37" s="17"/>
      <c r="Q37" s="21">
        <v>0</v>
      </c>
    </row>
    <row r="38" spans="1:17" ht="60">
      <c r="A38" s="18" t="s">
        <v>59</v>
      </c>
      <c r="B38" s="19" t="s">
        <v>23</v>
      </c>
      <c r="C38" s="23">
        <v>1750225679</v>
      </c>
      <c r="D38" s="19" t="s">
        <v>0</v>
      </c>
      <c r="E38" s="19" t="s">
        <v>0</v>
      </c>
      <c r="F38" s="21"/>
      <c r="G38" s="21"/>
      <c r="H38" s="17"/>
      <c r="I38" s="21">
        <f>I39</f>
        <v>4480.6</v>
      </c>
      <c r="J38" s="21">
        <v>0</v>
      </c>
      <c r="K38" s="21"/>
      <c r="L38" s="17"/>
      <c r="M38" s="21">
        <v>0</v>
      </c>
      <c r="N38" s="21">
        <v>0</v>
      </c>
      <c r="O38" s="21"/>
      <c r="P38" s="17"/>
      <c r="Q38" s="21">
        <v>0</v>
      </c>
    </row>
    <row r="39" spans="1:17" ht="48">
      <c r="A39" s="18" t="s">
        <v>60</v>
      </c>
      <c r="B39" s="19" t="s">
        <v>23</v>
      </c>
      <c r="C39" s="23">
        <v>1750225679</v>
      </c>
      <c r="D39" s="19" t="s">
        <v>61</v>
      </c>
      <c r="E39" s="19" t="s">
        <v>27</v>
      </c>
      <c r="F39" s="21"/>
      <c r="G39" s="21"/>
      <c r="H39" s="17">
        <v>4480.6</v>
      </c>
      <c r="I39" s="21">
        <f>F39+H39</f>
        <v>4480.6</v>
      </c>
      <c r="J39" s="21">
        <v>0</v>
      </c>
      <c r="K39" s="21"/>
      <c r="L39" s="17"/>
      <c r="M39" s="21">
        <v>0</v>
      </c>
      <c r="N39" s="21">
        <v>0</v>
      </c>
      <c r="O39" s="21"/>
      <c r="P39" s="17"/>
      <c r="Q39" s="21">
        <v>0</v>
      </c>
    </row>
    <row r="40" spans="1:17" ht="60">
      <c r="A40" s="18" t="s">
        <v>59</v>
      </c>
      <c r="B40" s="19" t="s">
        <v>23</v>
      </c>
      <c r="C40" s="20" t="s">
        <v>62</v>
      </c>
      <c r="D40" s="19" t="s">
        <v>0</v>
      </c>
      <c r="E40" s="19" t="s">
        <v>0</v>
      </c>
      <c r="F40" s="21">
        <v>5117.9</v>
      </c>
      <c r="G40" s="21"/>
      <c r="H40" s="17"/>
      <c r="I40" s="21">
        <f>I41</f>
        <v>637.3000000000002</v>
      </c>
      <c r="J40" s="21">
        <v>0</v>
      </c>
      <c r="K40" s="21"/>
      <c r="L40" s="17"/>
      <c r="M40" s="21">
        <v>0</v>
      </c>
      <c r="N40" s="21">
        <v>637.3</v>
      </c>
      <c r="O40" s="21"/>
      <c r="P40" s="17"/>
      <c r="Q40" s="21">
        <v>637.3</v>
      </c>
    </row>
    <row r="41" spans="1:17" ht="48">
      <c r="A41" s="18" t="s">
        <v>60</v>
      </c>
      <c r="B41" s="19" t="s">
        <v>23</v>
      </c>
      <c r="C41" s="20" t="s">
        <v>62</v>
      </c>
      <c r="D41" s="19" t="s">
        <v>61</v>
      </c>
      <c r="E41" s="19" t="s">
        <v>27</v>
      </c>
      <c r="F41" s="21">
        <v>5117.9</v>
      </c>
      <c r="G41" s="21">
        <v>637.3</v>
      </c>
      <c r="H41" s="17">
        <f>G41-F41</f>
        <v>-4480.599999999999</v>
      </c>
      <c r="I41" s="21">
        <f>F41+H41</f>
        <v>637.3000000000002</v>
      </c>
      <c r="J41" s="21">
        <v>0</v>
      </c>
      <c r="K41" s="21"/>
      <c r="L41" s="17"/>
      <c r="M41" s="21">
        <v>0</v>
      </c>
      <c r="N41" s="21">
        <v>637.3</v>
      </c>
      <c r="O41" s="21"/>
      <c r="P41" s="17"/>
      <c r="Q41" s="21">
        <v>637.3</v>
      </c>
    </row>
    <row r="42" spans="1:17" ht="84">
      <c r="A42" s="18" t="s">
        <v>63</v>
      </c>
      <c r="B42" s="19" t="s">
        <v>64</v>
      </c>
      <c r="C42" s="20" t="s">
        <v>65</v>
      </c>
      <c r="D42" s="19" t="s">
        <v>0</v>
      </c>
      <c r="E42" s="19" t="s">
        <v>0</v>
      </c>
      <c r="F42" s="21"/>
      <c r="G42" s="21"/>
      <c r="H42" s="17"/>
      <c r="I42" s="21">
        <f>I43</f>
        <v>19188.8</v>
      </c>
      <c r="J42" s="21"/>
      <c r="K42" s="21"/>
      <c r="L42" s="17"/>
      <c r="M42" s="21">
        <f>M43</f>
        <v>18323.2</v>
      </c>
      <c r="N42" s="21"/>
      <c r="O42" s="21"/>
      <c r="P42" s="17"/>
      <c r="Q42" s="21">
        <f>Q43</f>
        <v>19357.7</v>
      </c>
    </row>
    <row r="43" spans="1:17" ht="32.25" customHeight="1">
      <c r="A43" s="18" t="s">
        <v>66</v>
      </c>
      <c r="B43" s="19" t="s">
        <v>64</v>
      </c>
      <c r="C43" s="20" t="s">
        <v>65</v>
      </c>
      <c r="D43" s="19" t="s">
        <v>67</v>
      </c>
      <c r="E43" s="19" t="s">
        <v>27</v>
      </c>
      <c r="F43" s="21"/>
      <c r="G43" s="21">
        <v>19188.8</v>
      </c>
      <c r="H43" s="17">
        <f>G43+F43</f>
        <v>19188.8</v>
      </c>
      <c r="I43" s="21">
        <f>F43+H43</f>
        <v>19188.8</v>
      </c>
      <c r="J43" s="21"/>
      <c r="K43" s="21">
        <v>18323.2</v>
      </c>
      <c r="L43" s="17">
        <f>K43-J43</f>
        <v>18323.2</v>
      </c>
      <c r="M43" s="21">
        <f>J43+L43</f>
        <v>18323.2</v>
      </c>
      <c r="N43" s="21"/>
      <c r="O43" s="21">
        <v>19357.7</v>
      </c>
      <c r="P43" s="17">
        <f>O43-N43</f>
        <v>19357.7</v>
      </c>
      <c r="Q43" s="21">
        <f>N43+P43</f>
        <v>19357.7</v>
      </c>
    </row>
    <row r="44" spans="1:17" ht="36">
      <c r="A44" s="13" t="s">
        <v>68</v>
      </c>
      <c r="B44" s="13" t="s">
        <v>0</v>
      </c>
      <c r="C44" s="14" t="s">
        <v>69</v>
      </c>
      <c r="D44" s="15" t="s">
        <v>0</v>
      </c>
      <c r="E44" s="15" t="s">
        <v>0</v>
      </c>
      <c r="F44" s="16">
        <v>17748</v>
      </c>
      <c r="G44" s="16"/>
      <c r="H44" s="17"/>
      <c r="I44" s="16">
        <f>I45+I47+I49</f>
        <v>17748</v>
      </c>
      <c r="J44" s="16">
        <v>0</v>
      </c>
      <c r="K44" s="16"/>
      <c r="L44" s="17"/>
      <c r="M44" s="16">
        <f>M45+M47+M49</f>
        <v>194.2</v>
      </c>
      <c r="N44" s="16">
        <v>503.9</v>
      </c>
      <c r="O44" s="16"/>
      <c r="P44" s="17"/>
      <c r="Q44" s="16">
        <f>Q45+Q47+Q49</f>
        <v>1174.47</v>
      </c>
    </row>
    <row r="45" spans="1:17" ht="84">
      <c r="A45" s="18" t="s">
        <v>70</v>
      </c>
      <c r="B45" s="19" t="s">
        <v>23</v>
      </c>
      <c r="C45" s="19" t="s">
        <v>71</v>
      </c>
      <c r="D45" s="19" t="s">
        <v>0</v>
      </c>
      <c r="E45" s="19" t="s">
        <v>0</v>
      </c>
      <c r="F45" s="21">
        <v>15277</v>
      </c>
      <c r="G45" s="21"/>
      <c r="H45" s="17"/>
      <c r="I45" s="21">
        <f>I46</f>
        <v>14773.1</v>
      </c>
      <c r="J45" s="21">
        <v>0</v>
      </c>
      <c r="K45" s="21"/>
      <c r="L45" s="17"/>
      <c r="M45" s="21"/>
      <c r="N45" s="21">
        <v>0</v>
      </c>
      <c r="O45" s="21"/>
      <c r="P45" s="17"/>
      <c r="Q45" s="21">
        <v>0</v>
      </c>
    </row>
    <row r="46" spans="1:17" ht="60">
      <c r="A46" s="18" t="s">
        <v>25</v>
      </c>
      <c r="B46" s="19" t="s">
        <v>23</v>
      </c>
      <c r="C46" s="22" t="s">
        <v>71</v>
      </c>
      <c r="D46" s="19" t="s">
        <v>26</v>
      </c>
      <c r="E46" s="19" t="s">
        <v>27</v>
      </c>
      <c r="F46" s="21">
        <v>15277</v>
      </c>
      <c r="G46" s="21"/>
      <c r="H46" s="17">
        <v>-503.9</v>
      </c>
      <c r="I46" s="21">
        <f>F46+H46</f>
        <v>14773.1</v>
      </c>
      <c r="J46" s="21">
        <v>0</v>
      </c>
      <c r="K46" s="21"/>
      <c r="L46" s="17"/>
      <c r="M46" s="21"/>
      <c r="N46" s="21">
        <v>0</v>
      </c>
      <c r="O46" s="21"/>
      <c r="P46" s="17"/>
      <c r="Q46" s="21">
        <v>0</v>
      </c>
    </row>
    <row r="47" spans="1:17" ht="84">
      <c r="A47" s="18" t="s">
        <v>70</v>
      </c>
      <c r="B47" s="19" t="s">
        <v>23</v>
      </c>
      <c r="C47" s="20" t="s">
        <v>72</v>
      </c>
      <c r="D47" s="19" t="s">
        <v>0</v>
      </c>
      <c r="E47" s="19" t="s">
        <v>0</v>
      </c>
      <c r="F47" s="21"/>
      <c r="G47" s="21"/>
      <c r="H47" s="17"/>
      <c r="I47" s="21">
        <f>I48</f>
        <v>503.9</v>
      </c>
      <c r="J47" s="21">
        <v>0</v>
      </c>
      <c r="K47" s="21"/>
      <c r="L47" s="17"/>
      <c r="M47" s="21">
        <f>M48</f>
        <v>194.2</v>
      </c>
      <c r="N47" s="21">
        <v>503.9</v>
      </c>
      <c r="O47" s="21"/>
      <c r="P47" s="17"/>
      <c r="Q47" s="21">
        <f>Q48</f>
        <v>1174.47</v>
      </c>
    </row>
    <row r="48" spans="1:17" ht="60">
      <c r="A48" s="18" t="s">
        <v>25</v>
      </c>
      <c r="B48" s="19" t="s">
        <v>23</v>
      </c>
      <c r="C48" s="20" t="s">
        <v>72</v>
      </c>
      <c r="D48" s="19" t="s">
        <v>26</v>
      </c>
      <c r="E48" s="19" t="s">
        <v>27</v>
      </c>
      <c r="F48" s="21"/>
      <c r="G48" s="21">
        <v>503.9</v>
      </c>
      <c r="H48" s="17">
        <f>G48-F48</f>
        <v>503.9</v>
      </c>
      <c r="I48" s="21">
        <f>F48+H48</f>
        <v>503.9</v>
      </c>
      <c r="J48" s="21">
        <v>0</v>
      </c>
      <c r="K48" s="21">
        <v>194.2</v>
      </c>
      <c r="L48" s="17">
        <f>K48-J48</f>
        <v>194.2</v>
      </c>
      <c r="M48" s="21">
        <f>J48+L48</f>
        <v>194.2</v>
      </c>
      <c r="N48" s="21">
        <v>503.9</v>
      </c>
      <c r="O48" s="21">
        <v>1174.47</v>
      </c>
      <c r="P48" s="17">
        <f>O48-N48</f>
        <v>670.57</v>
      </c>
      <c r="Q48" s="21">
        <f>N48+P48</f>
        <v>1174.47</v>
      </c>
    </row>
    <row r="49" spans="1:17" ht="36">
      <c r="A49" s="18" t="s">
        <v>73</v>
      </c>
      <c r="B49" s="19" t="s">
        <v>23</v>
      </c>
      <c r="C49" s="19" t="s">
        <v>74</v>
      </c>
      <c r="D49" s="19" t="s">
        <v>0</v>
      </c>
      <c r="E49" s="19" t="s">
        <v>0</v>
      </c>
      <c r="F49" s="21">
        <v>2471</v>
      </c>
      <c r="G49" s="21"/>
      <c r="H49" s="17"/>
      <c r="I49" s="21">
        <f>I50</f>
        <v>2471</v>
      </c>
      <c r="J49" s="21">
        <v>0</v>
      </c>
      <c r="K49" s="21"/>
      <c r="L49" s="17"/>
      <c r="M49" s="21"/>
      <c r="N49" s="21">
        <v>0</v>
      </c>
      <c r="O49" s="21"/>
      <c r="P49" s="17"/>
      <c r="Q49" s="21"/>
    </row>
    <row r="50" spans="1:17" ht="60">
      <c r="A50" s="18" t="s">
        <v>25</v>
      </c>
      <c r="B50" s="19" t="s">
        <v>23</v>
      </c>
      <c r="C50" s="22" t="s">
        <v>74</v>
      </c>
      <c r="D50" s="19" t="s">
        <v>26</v>
      </c>
      <c r="E50" s="19" t="s">
        <v>27</v>
      </c>
      <c r="F50" s="21">
        <v>2471</v>
      </c>
      <c r="G50" s="21"/>
      <c r="H50" s="17"/>
      <c r="I50" s="21">
        <f>F50+H50</f>
        <v>2471</v>
      </c>
      <c r="J50" s="21">
        <v>0</v>
      </c>
      <c r="K50" s="21"/>
      <c r="L50" s="17"/>
      <c r="M50" s="21"/>
      <c r="N50" s="21">
        <v>0</v>
      </c>
      <c r="O50" s="21"/>
      <c r="P50" s="17"/>
      <c r="Q50" s="21"/>
    </row>
    <row r="51" spans="1:17" ht="24">
      <c r="A51" s="13" t="s">
        <v>75</v>
      </c>
      <c r="B51" s="13" t="s">
        <v>0</v>
      </c>
      <c r="C51" s="14" t="s">
        <v>76</v>
      </c>
      <c r="D51" s="15" t="s">
        <v>0</v>
      </c>
      <c r="E51" s="15" t="s">
        <v>0</v>
      </c>
      <c r="F51" s="16">
        <v>412381.1</v>
      </c>
      <c r="G51" s="16"/>
      <c r="H51" s="17"/>
      <c r="I51" s="16">
        <f>I52+I54</f>
        <v>412424.4</v>
      </c>
      <c r="J51" s="16">
        <v>0</v>
      </c>
      <c r="K51" s="16"/>
      <c r="L51" s="17"/>
      <c r="M51" s="16"/>
      <c r="N51" s="16">
        <v>85750.9</v>
      </c>
      <c r="O51" s="16"/>
      <c r="P51" s="17"/>
      <c r="Q51" s="16">
        <f>Q52+Q54</f>
        <v>85750.9</v>
      </c>
    </row>
    <row r="52" spans="1:17" ht="24">
      <c r="A52" s="18" t="s">
        <v>77</v>
      </c>
      <c r="B52" s="19" t="s">
        <v>23</v>
      </c>
      <c r="C52" s="19" t="s">
        <v>78</v>
      </c>
      <c r="D52" s="19" t="s">
        <v>0</v>
      </c>
      <c r="E52" s="19" t="s">
        <v>0</v>
      </c>
      <c r="F52" s="21">
        <v>326630.2</v>
      </c>
      <c r="G52" s="21"/>
      <c r="H52" s="17"/>
      <c r="I52" s="21">
        <f>I53</f>
        <v>326630.2</v>
      </c>
      <c r="J52" s="21">
        <v>0</v>
      </c>
      <c r="K52" s="21"/>
      <c r="L52" s="17"/>
      <c r="M52" s="21"/>
      <c r="N52" s="21">
        <v>0</v>
      </c>
      <c r="O52" s="21"/>
      <c r="P52" s="17"/>
      <c r="Q52" s="21">
        <v>0</v>
      </c>
    </row>
    <row r="53" spans="1:17" ht="60">
      <c r="A53" s="18" t="s">
        <v>25</v>
      </c>
      <c r="B53" s="19" t="s">
        <v>23</v>
      </c>
      <c r="C53" s="22" t="s">
        <v>78</v>
      </c>
      <c r="D53" s="19" t="s">
        <v>26</v>
      </c>
      <c r="E53" s="19" t="s">
        <v>27</v>
      </c>
      <c r="F53" s="21">
        <v>326630.2</v>
      </c>
      <c r="G53" s="21"/>
      <c r="H53" s="17"/>
      <c r="I53" s="21">
        <f>F53+H53</f>
        <v>326630.2</v>
      </c>
      <c r="J53" s="21">
        <v>0</v>
      </c>
      <c r="K53" s="21"/>
      <c r="L53" s="17"/>
      <c r="M53" s="21"/>
      <c r="N53" s="21">
        <v>0</v>
      </c>
      <c r="O53" s="21"/>
      <c r="P53" s="17"/>
      <c r="Q53" s="21">
        <v>0</v>
      </c>
    </row>
    <row r="54" spans="1:17" ht="24">
      <c r="A54" s="18" t="s">
        <v>79</v>
      </c>
      <c r="B54" s="19" t="s">
        <v>23</v>
      </c>
      <c r="C54" s="20" t="s">
        <v>80</v>
      </c>
      <c r="D54" s="19" t="s">
        <v>0</v>
      </c>
      <c r="E54" s="19" t="s">
        <v>0</v>
      </c>
      <c r="F54" s="21">
        <v>85750.9</v>
      </c>
      <c r="G54" s="21"/>
      <c r="H54" s="17"/>
      <c r="I54" s="21">
        <f>I55</f>
        <v>85794.2</v>
      </c>
      <c r="J54" s="21">
        <v>0</v>
      </c>
      <c r="K54" s="21"/>
      <c r="L54" s="17"/>
      <c r="M54" s="21"/>
      <c r="N54" s="21">
        <v>85750.9</v>
      </c>
      <c r="O54" s="21"/>
      <c r="P54" s="17"/>
      <c r="Q54" s="21">
        <v>85750.9</v>
      </c>
    </row>
    <row r="55" spans="1:17" ht="60">
      <c r="A55" s="18" t="s">
        <v>25</v>
      </c>
      <c r="B55" s="19" t="s">
        <v>23</v>
      </c>
      <c r="C55" s="20" t="s">
        <v>80</v>
      </c>
      <c r="D55" s="19" t="s">
        <v>26</v>
      </c>
      <c r="E55" s="19" t="s">
        <v>27</v>
      </c>
      <c r="F55" s="21">
        <v>85750.9</v>
      </c>
      <c r="G55" s="21">
        <v>85794.2</v>
      </c>
      <c r="H55" s="17">
        <f>G55-F55</f>
        <v>43.30000000000291</v>
      </c>
      <c r="I55" s="21">
        <f>F55+H55</f>
        <v>85794.2</v>
      </c>
      <c r="J55" s="21">
        <v>0</v>
      </c>
      <c r="K55" s="21"/>
      <c r="L55" s="17"/>
      <c r="M55" s="21"/>
      <c r="N55" s="21">
        <v>85750.9</v>
      </c>
      <c r="O55" s="21"/>
      <c r="P55" s="17"/>
      <c r="Q55" s="21">
        <v>85750.9</v>
      </c>
    </row>
    <row r="56" spans="1:17" ht="24">
      <c r="A56" s="13" t="s">
        <v>81</v>
      </c>
      <c r="B56" s="13" t="s">
        <v>0</v>
      </c>
      <c r="C56" s="14" t="s">
        <v>82</v>
      </c>
      <c r="D56" s="15" t="s">
        <v>0</v>
      </c>
      <c r="E56" s="15" t="s">
        <v>0</v>
      </c>
      <c r="F56" s="16">
        <v>58329.4</v>
      </c>
      <c r="G56" s="16"/>
      <c r="H56" s="17"/>
      <c r="I56" s="16">
        <f>I57+I63+I66</f>
        <v>58329.399999999994</v>
      </c>
      <c r="J56" s="16">
        <v>45974.3</v>
      </c>
      <c r="K56" s="16"/>
      <c r="L56" s="17"/>
      <c r="M56" s="16">
        <v>45974.3</v>
      </c>
      <c r="N56" s="16">
        <v>45974.3</v>
      </c>
      <c r="O56" s="16"/>
      <c r="P56" s="17"/>
      <c r="Q56" s="16">
        <f>Q57</f>
        <v>45974.299999999996</v>
      </c>
    </row>
    <row r="57" spans="1:17" ht="12.75">
      <c r="A57" s="18" t="s">
        <v>83</v>
      </c>
      <c r="B57" s="19" t="s">
        <v>23</v>
      </c>
      <c r="C57" s="19" t="s">
        <v>84</v>
      </c>
      <c r="D57" s="19" t="s">
        <v>0</v>
      </c>
      <c r="E57" s="19" t="s">
        <v>0</v>
      </c>
      <c r="F57" s="21">
        <v>45681.4</v>
      </c>
      <c r="G57" s="21"/>
      <c r="H57" s="17"/>
      <c r="I57" s="21">
        <f>I58+I59+I60+I61+I62</f>
        <v>45681.399999999994</v>
      </c>
      <c r="J57" s="21">
        <v>45974.3</v>
      </c>
      <c r="K57" s="21"/>
      <c r="L57" s="17"/>
      <c r="M57" s="21">
        <v>45974.3</v>
      </c>
      <c r="N57" s="21">
        <v>45974.3</v>
      </c>
      <c r="O57" s="21"/>
      <c r="P57" s="17"/>
      <c r="Q57" s="21">
        <f>Q58+Q59+Q60+Q61+Q62</f>
        <v>45974.299999999996</v>
      </c>
    </row>
    <row r="58" spans="1:17" ht="24">
      <c r="A58" s="18" t="s">
        <v>85</v>
      </c>
      <c r="B58" s="19" t="s">
        <v>23</v>
      </c>
      <c r="C58" s="22" t="s">
        <v>84</v>
      </c>
      <c r="D58" s="19" t="s">
        <v>86</v>
      </c>
      <c r="E58" s="19" t="s">
        <v>27</v>
      </c>
      <c r="F58" s="21">
        <v>34194.2</v>
      </c>
      <c r="G58" s="21"/>
      <c r="H58" s="17"/>
      <c r="I58" s="21">
        <f>F58+H58</f>
        <v>34194.2</v>
      </c>
      <c r="J58" s="21">
        <v>35317.2</v>
      </c>
      <c r="K58" s="21"/>
      <c r="L58" s="17"/>
      <c r="M58" s="21">
        <v>35317.2</v>
      </c>
      <c r="N58" s="21">
        <v>35317.2</v>
      </c>
      <c r="O58" s="21"/>
      <c r="P58" s="17"/>
      <c r="Q58" s="21">
        <v>35317.2</v>
      </c>
    </row>
    <row r="59" spans="1:17" ht="36">
      <c r="A59" s="18" t="s">
        <v>87</v>
      </c>
      <c r="B59" s="19" t="s">
        <v>23</v>
      </c>
      <c r="C59" s="22" t="s">
        <v>84</v>
      </c>
      <c r="D59" s="19" t="s">
        <v>88</v>
      </c>
      <c r="E59" s="19" t="s">
        <v>27</v>
      </c>
      <c r="F59" s="21">
        <v>200</v>
      </c>
      <c r="G59" s="21"/>
      <c r="H59" s="17"/>
      <c r="I59" s="21">
        <f>F59+H59</f>
        <v>200</v>
      </c>
      <c r="J59" s="21">
        <v>0</v>
      </c>
      <c r="K59" s="21"/>
      <c r="L59" s="17"/>
      <c r="M59" s="21">
        <v>0</v>
      </c>
      <c r="N59" s="21">
        <v>0</v>
      </c>
      <c r="O59" s="21"/>
      <c r="P59" s="17"/>
      <c r="Q59" s="21">
        <v>0</v>
      </c>
    </row>
    <row r="60" spans="1:17" ht="48">
      <c r="A60" s="18" t="s">
        <v>89</v>
      </c>
      <c r="B60" s="19" t="s">
        <v>23</v>
      </c>
      <c r="C60" s="22" t="s">
        <v>84</v>
      </c>
      <c r="D60" s="19" t="s">
        <v>90</v>
      </c>
      <c r="E60" s="19" t="s">
        <v>27</v>
      </c>
      <c r="F60" s="21">
        <v>10326.6</v>
      </c>
      <c r="G60" s="21"/>
      <c r="H60" s="17"/>
      <c r="I60" s="21">
        <f>F60+H60</f>
        <v>10326.6</v>
      </c>
      <c r="J60" s="21">
        <v>10657.1</v>
      </c>
      <c r="K60" s="21"/>
      <c r="L60" s="17"/>
      <c r="M60" s="21">
        <v>10657.1</v>
      </c>
      <c r="N60" s="21">
        <v>10657.1</v>
      </c>
      <c r="O60" s="21"/>
      <c r="P60" s="17"/>
      <c r="Q60" s="21">
        <v>10657.1</v>
      </c>
    </row>
    <row r="61" spans="1:17" ht="12.75">
      <c r="A61" s="18" t="s">
        <v>55</v>
      </c>
      <c r="B61" s="19" t="s">
        <v>23</v>
      </c>
      <c r="C61" s="22" t="s">
        <v>84</v>
      </c>
      <c r="D61" s="19" t="s">
        <v>56</v>
      </c>
      <c r="E61" s="19" t="s">
        <v>27</v>
      </c>
      <c r="F61" s="21">
        <v>948.6</v>
      </c>
      <c r="G61" s="21"/>
      <c r="H61" s="17"/>
      <c r="I61" s="21">
        <f>F61+H61</f>
        <v>948.6</v>
      </c>
      <c r="J61" s="21">
        <v>0</v>
      </c>
      <c r="K61" s="21"/>
      <c r="L61" s="17"/>
      <c r="M61" s="21">
        <v>0</v>
      </c>
      <c r="N61" s="21">
        <v>0</v>
      </c>
      <c r="O61" s="21"/>
      <c r="P61" s="17"/>
      <c r="Q61" s="21">
        <v>0</v>
      </c>
    </row>
    <row r="62" spans="1:17" ht="12.75">
      <c r="A62" s="18" t="s">
        <v>91</v>
      </c>
      <c r="B62" s="19" t="s">
        <v>23</v>
      </c>
      <c r="C62" s="22" t="s">
        <v>84</v>
      </c>
      <c r="D62" s="19" t="s">
        <v>92</v>
      </c>
      <c r="E62" s="19" t="s">
        <v>27</v>
      </c>
      <c r="F62" s="21">
        <v>12</v>
      </c>
      <c r="G62" s="21"/>
      <c r="H62" s="17"/>
      <c r="I62" s="21">
        <f>F62+H62</f>
        <v>12</v>
      </c>
      <c r="J62" s="21">
        <v>0</v>
      </c>
      <c r="K62" s="21"/>
      <c r="L62" s="17"/>
      <c r="M62" s="21">
        <v>0</v>
      </c>
      <c r="N62" s="21">
        <v>0</v>
      </c>
      <c r="O62" s="21"/>
      <c r="P62" s="17"/>
      <c r="Q62" s="21">
        <v>0</v>
      </c>
    </row>
    <row r="63" spans="1:17" ht="12.75">
      <c r="A63" s="18" t="s">
        <v>93</v>
      </c>
      <c r="B63" s="19" t="s">
        <v>23</v>
      </c>
      <c r="C63" s="19" t="s">
        <v>94</v>
      </c>
      <c r="D63" s="19" t="s">
        <v>0</v>
      </c>
      <c r="E63" s="19" t="s">
        <v>0</v>
      </c>
      <c r="F63" s="21">
        <v>11428</v>
      </c>
      <c r="G63" s="21"/>
      <c r="H63" s="17"/>
      <c r="I63" s="21">
        <f>I64+I65</f>
        <v>11428</v>
      </c>
      <c r="J63" s="21">
        <v>0</v>
      </c>
      <c r="K63" s="21"/>
      <c r="L63" s="17"/>
      <c r="M63" s="21">
        <v>0</v>
      </c>
      <c r="N63" s="21">
        <v>0</v>
      </c>
      <c r="O63" s="21"/>
      <c r="P63" s="17"/>
      <c r="Q63" s="21">
        <v>0</v>
      </c>
    </row>
    <row r="64" spans="1:17" ht="24">
      <c r="A64" s="18" t="s">
        <v>95</v>
      </c>
      <c r="B64" s="19" t="s">
        <v>23</v>
      </c>
      <c r="C64" s="22" t="s">
        <v>94</v>
      </c>
      <c r="D64" s="19" t="s">
        <v>96</v>
      </c>
      <c r="E64" s="19" t="s">
        <v>27</v>
      </c>
      <c r="F64" s="21">
        <v>11400</v>
      </c>
      <c r="G64" s="21"/>
      <c r="H64" s="17"/>
      <c r="I64" s="21">
        <f>F64+H64</f>
        <v>11400</v>
      </c>
      <c r="J64" s="21">
        <v>0</v>
      </c>
      <c r="K64" s="21"/>
      <c r="L64" s="17"/>
      <c r="M64" s="21">
        <v>0</v>
      </c>
      <c r="N64" s="21">
        <v>0</v>
      </c>
      <c r="O64" s="21"/>
      <c r="P64" s="17"/>
      <c r="Q64" s="21">
        <v>0</v>
      </c>
    </row>
    <row r="65" spans="1:17" ht="24">
      <c r="A65" s="18" t="s">
        <v>97</v>
      </c>
      <c r="B65" s="19" t="s">
        <v>23</v>
      </c>
      <c r="C65" s="22" t="s">
        <v>94</v>
      </c>
      <c r="D65" s="19" t="s">
        <v>98</v>
      </c>
      <c r="E65" s="19" t="s">
        <v>27</v>
      </c>
      <c r="F65" s="21">
        <v>28</v>
      </c>
      <c r="G65" s="21"/>
      <c r="H65" s="17"/>
      <c r="I65" s="21">
        <f>F65+H65</f>
        <v>28</v>
      </c>
      <c r="J65" s="21">
        <v>0</v>
      </c>
      <c r="K65" s="21"/>
      <c r="L65" s="17"/>
      <c r="M65" s="21">
        <v>0</v>
      </c>
      <c r="N65" s="21">
        <v>0</v>
      </c>
      <c r="O65" s="21"/>
      <c r="P65" s="17"/>
      <c r="Q65" s="21">
        <v>0</v>
      </c>
    </row>
    <row r="66" spans="1:17" ht="24">
      <c r="A66" s="18" t="s">
        <v>99</v>
      </c>
      <c r="B66" s="19" t="s">
        <v>23</v>
      </c>
      <c r="C66" s="19" t="s">
        <v>100</v>
      </c>
      <c r="D66" s="19" t="s">
        <v>0</v>
      </c>
      <c r="E66" s="19" t="s">
        <v>0</v>
      </c>
      <c r="F66" s="21">
        <v>1220</v>
      </c>
      <c r="G66" s="21"/>
      <c r="H66" s="17"/>
      <c r="I66" s="21">
        <f>I67</f>
        <v>1220</v>
      </c>
      <c r="J66" s="21">
        <v>0</v>
      </c>
      <c r="K66" s="21"/>
      <c r="L66" s="17"/>
      <c r="M66" s="21">
        <v>0</v>
      </c>
      <c r="N66" s="21">
        <v>0</v>
      </c>
      <c r="O66" s="21"/>
      <c r="P66" s="17"/>
      <c r="Q66" s="21">
        <v>0</v>
      </c>
    </row>
    <row r="67" spans="1:17" ht="12.75">
      <c r="A67" s="18" t="s">
        <v>55</v>
      </c>
      <c r="B67" s="19" t="s">
        <v>23</v>
      </c>
      <c r="C67" s="22" t="s">
        <v>100</v>
      </c>
      <c r="D67" s="19" t="s">
        <v>56</v>
      </c>
      <c r="E67" s="19" t="s">
        <v>27</v>
      </c>
      <c r="F67" s="21">
        <v>1220</v>
      </c>
      <c r="G67" s="21"/>
      <c r="H67" s="17"/>
      <c r="I67" s="21">
        <f>F67+H67</f>
        <v>1220</v>
      </c>
      <c r="J67" s="21">
        <v>0</v>
      </c>
      <c r="K67" s="21"/>
      <c r="L67" s="17"/>
      <c r="M67" s="21">
        <v>0</v>
      </c>
      <c r="N67" s="21">
        <v>0</v>
      </c>
      <c r="O67" s="21"/>
      <c r="P67" s="17"/>
      <c r="Q67" s="21">
        <v>0</v>
      </c>
    </row>
    <row r="68" spans="1:17" ht="48">
      <c r="A68" s="13" t="s">
        <v>101</v>
      </c>
      <c r="B68" s="13" t="s">
        <v>0</v>
      </c>
      <c r="C68" s="14" t="s">
        <v>102</v>
      </c>
      <c r="D68" s="15" t="s">
        <v>0</v>
      </c>
      <c r="E68" s="15" t="s">
        <v>0</v>
      </c>
      <c r="F68" s="16">
        <v>201220.3</v>
      </c>
      <c r="G68" s="16"/>
      <c r="H68" s="17"/>
      <c r="I68" s="16">
        <f>I69+I71+I73+I75+I77+I79+I83+I85+I87+I89+I93+I97+I101+I103+I81+I91+I95+I99</f>
        <v>201295.99999999994</v>
      </c>
      <c r="J68" s="16">
        <v>0</v>
      </c>
      <c r="K68" s="16"/>
      <c r="L68" s="17"/>
      <c r="M68" s="16">
        <f>M69+M71+M73+M75+M77+M79+M83+M85+M87+M89+M93+M97+M101+M103</f>
        <v>97780.6</v>
      </c>
      <c r="N68" s="16">
        <v>96222.1</v>
      </c>
      <c r="O68" s="16"/>
      <c r="P68" s="17"/>
      <c r="Q68" s="16">
        <f>Q69+Q71+Q73+Q75+Q77+Q79+Q83+Q85+Q87+Q89+Q93+Q97+Q101+Q103</f>
        <v>97780.6</v>
      </c>
    </row>
    <row r="69" spans="1:17" ht="60">
      <c r="A69" s="18" t="s">
        <v>103</v>
      </c>
      <c r="B69" s="19" t="s">
        <v>23</v>
      </c>
      <c r="C69" s="20" t="s">
        <v>104</v>
      </c>
      <c r="D69" s="19" t="s">
        <v>0</v>
      </c>
      <c r="E69" s="19" t="s">
        <v>0</v>
      </c>
      <c r="F69" s="21">
        <v>3329</v>
      </c>
      <c r="G69" s="21"/>
      <c r="H69" s="17"/>
      <c r="I69" s="21">
        <f>I70</f>
        <v>3329</v>
      </c>
      <c r="J69" s="21">
        <v>0</v>
      </c>
      <c r="K69" s="21"/>
      <c r="L69" s="17"/>
      <c r="M69" s="21">
        <f>M70</f>
        <v>3260.5</v>
      </c>
      <c r="N69" s="21">
        <v>3329</v>
      </c>
      <c r="O69" s="21"/>
      <c r="P69" s="17"/>
      <c r="Q69" s="21">
        <f>Q70</f>
        <v>3260.5</v>
      </c>
    </row>
    <row r="70" spans="1:17" ht="60">
      <c r="A70" s="18" t="s">
        <v>25</v>
      </c>
      <c r="B70" s="19" t="s">
        <v>23</v>
      </c>
      <c r="C70" s="20" t="s">
        <v>104</v>
      </c>
      <c r="D70" s="19" t="s">
        <v>26</v>
      </c>
      <c r="E70" s="19" t="s">
        <v>27</v>
      </c>
      <c r="F70" s="21">
        <v>3329</v>
      </c>
      <c r="G70" s="21"/>
      <c r="H70" s="17"/>
      <c r="I70" s="21">
        <f>F70+H70</f>
        <v>3329</v>
      </c>
      <c r="J70" s="21">
        <v>0</v>
      </c>
      <c r="K70" s="21">
        <v>3260.5</v>
      </c>
      <c r="L70" s="17">
        <f>K70-J70</f>
        <v>3260.5</v>
      </c>
      <c r="M70" s="21">
        <f>J70+L70</f>
        <v>3260.5</v>
      </c>
      <c r="N70" s="21">
        <v>3329</v>
      </c>
      <c r="O70" s="21">
        <v>3260.5</v>
      </c>
      <c r="P70" s="17">
        <f>O70-N70</f>
        <v>-68.5</v>
      </c>
      <c r="Q70" s="21">
        <f>N70+P70</f>
        <v>3260.5</v>
      </c>
    </row>
    <row r="71" spans="1:17" ht="60">
      <c r="A71" s="18" t="s">
        <v>105</v>
      </c>
      <c r="B71" s="19" t="s">
        <v>23</v>
      </c>
      <c r="C71" s="20" t="s">
        <v>106</v>
      </c>
      <c r="D71" s="19" t="s">
        <v>0</v>
      </c>
      <c r="E71" s="19" t="s">
        <v>0</v>
      </c>
      <c r="F71" s="21">
        <v>5719.5</v>
      </c>
      <c r="G71" s="21"/>
      <c r="H71" s="17"/>
      <c r="I71" s="21">
        <f>I72</f>
        <v>5719.5</v>
      </c>
      <c r="J71" s="21">
        <v>0</v>
      </c>
      <c r="K71" s="21"/>
      <c r="L71" s="17"/>
      <c r="M71" s="21">
        <f>M72</f>
        <v>5601.8</v>
      </c>
      <c r="N71" s="21">
        <v>5719.5</v>
      </c>
      <c r="O71" s="21"/>
      <c r="P71" s="17"/>
      <c r="Q71" s="21">
        <f>Q72</f>
        <v>5601.8</v>
      </c>
    </row>
    <row r="72" spans="1:17" ht="60">
      <c r="A72" s="18" t="s">
        <v>25</v>
      </c>
      <c r="B72" s="19" t="s">
        <v>23</v>
      </c>
      <c r="C72" s="20" t="s">
        <v>106</v>
      </c>
      <c r="D72" s="19" t="s">
        <v>26</v>
      </c>
      <c r="E72" s="19" t="s">
        <v>27</v>
      </c>
      <c r="F72" s="21">
        <v>5719.5</v>
      </c>
      <c r="G72" s="21"/>
      <c r="H72" s="17"/>
      <c r="I72" s="21">
        <f>F72+H72</f>
        <v>5719.5</v>
      </c>
      <c r="J72" s="21">
        <v>0</v>
      </c>
      <c r="K72" s="21">
        <v>5601.8</v>
      </c>
      <c r="L72" s="17">
        <f>K72-J72</f>
        <v>5601.8</v>
      </c>
      <c r="M72" s="21">
        <f>J72+L72</f>
        <v>5601.8</v>
      </c>
      <c r="N72" s="21">
        <v>5719.5</v>
      </c>
      <c r="O72" s="21">
        <v>5601.8</v>
      </c>
      <c r="P72" s="17">
        <f>O72-N72</f>
        <v>-117.69999999999982</v>
      </c>
      <c r="Q72" s="21">
        <f>N72+P72</f>
        <v>5601.8</v>
      </c>
    </row>
    <row r="73" spans="1:17" ht="36">
      <c r="A73" s="18" t="s">
        <v>107</v>
      </c>
      <c r="B73" s="19" t="s">
        <v>23</v>
      </c>
      <c r="C73" s="19" t="s">
        <v>108</v>
      </c>
      <c r="D73" s="19" t="s">
        <v>0</v>
      </c>
      <c r="E73" s="19" t="s">
        <v>0</v>
      </c>
      <c r="F73" s="21">
        <v>101433.3</v>
      </c>
      <c r="G73" s="21"/>
      <c r="H73" s="17"/>
      <c r="I73" s="21">
        <f>I74</f>
        <v>90609</v>
      </c>
      <c r="J73" s="21">
        <v>0</v>
      </c>
      <c r="K73" s="21"/>
      <c r="L73" s="17"/>
      <c r="M73" s="21">
        <f>M74</f>
        <v>0</v>
      </c>
      <c r="N73" s="21">
        <v>0</v>
      </c>
      <c r="O73" s="21"/>
      <c r="P73" s="17"/>
      <c r="Q73" s="21">
        <f>Q74</f>
        <v>0</v>
      </c>
    </row>
    <row r="74" spans="1:17" ht="60">
      <c r="A74" s="18" t="s">
        <v>25</v>
      </c>
      <c r="B74" s="19" t="s">
        <v>23</v>
      </c>
      <c r="C74" s="22" t="s">
        <v>108</v>
      </c>
      <c r="D74" s="19" t="s">
        <v>26</v>
      </c>
      <c r="E74" s="19" t="s">
        <v>27</v>
      </c>
      <c r="F74" s="21">
        <v>101433.3</v>
      </c>
      <c r="G74" s="21"/>
      <c r="H74" s="17">
        <v>-10824.3</v>
      </c>
      <c r="I74" s="21">
        <f>F74+H74</f>
        <v>90609</v>
      </c>
      <c r="J74" s="21">
        <v>0</v>
      </c>
      <c r="K74" s="21"/>
      <c r="L74" s="17">
        <f>K74-J74</f>
        <v>0</v>
      </c>
      <c r="M74" s="21">
        <f>J74+L74</f>
        <v>0</v>
      </c>
      <c r="N74" s="21">
        <v>0</v>
      </c>
      <c r="O74" s="21"/>
      <c r="P74" s="17">
        <f>O74-N74</f>
        <v>0</v>
      </c>
      <c r="Q74" s="21">
        <f>N74+P74</f>
        <v>0</v>
      </c>
    </row>
    <row r="75" spans="1:17" ht="108">
      <c r="A75" s="18" t="s">
        <v>109</v>
      </c>
      <c r="B75" s="19" t="s">
        <v>23</v>
      </c>
      <c r="C75" s="20" t="s">
        <v>110</v>
      </c>
      <c r="D75" s="19" t="s">
        <v>0</v>
      </c>
      <c r="E75" s="19" t="s">
        <v>0</v>
      </c>
      <c r="F75" s="21">
        <v>1409</v>
      </c>
      <c r="G75" s="21"/>
      <c r="H75" s="17"/>
      <c r="I75" s="21">
        <f>I76</f>
        <v>1409</v>
      </c>
      <c r="J75" s="21">
        <v>0</v>
      </c>
      <c r="K75" s="21"/>
      <c r="L75" s="17"/>
      <c r="M75" s="21">
        <f>M76</f>
        <v>1380.1</v>
      </c>
      <c r="N75" s="21">
        <v>1409</v>
      </c>
      <c r="O75" s="21"/>
      <c r="P75" s="17"/>
      <c r="Q75" s="21">
        <f>Q76</f>
        <v>1380.1</v>
      </c>
    </row>
    <row r="76" spans="1:17" ht="60">
      <c r="A76" s="18" t="s">
        <v>25</v>
      </c>
      <c r="B76" s="19" t="s">
        <v>23</v>
      </c>
      <c r="C76" s="20" t="s">
        <v>110</v>
      </c>
      <c r="D76" s="19" t="s">
        <v>26</v>
      </c>
      <c r="E76" s="19" t="s">
        <v>27</v>
      </c>
      <c r="F76" s="21">
        <v>1409</v>
      </c>
      <c r="G76" s="21"/>
      <c r="H76" s="17"/>
      <c r="I76" s="21">
        <f>F76+H76</f>
        <v>1409</v>
      </c>
      <c r="J76" s="21">
        <v>0</v>
      </c>
      <c r="K76" s="21">
        <v>1380.1</v>
      </c>
      <c r="L76" s="17">
        <f>K76-J76</f>
        <v>1380.1</v>
      </c>
      <c r="M76" s="21">
        <f>J76+L76</f>
        <v>1380.1</v>
      </c>
      <c r="N76" s="21">
        <v>1409</v>
      </c>
      <c r="O76" s="21">
        <v>1380.1</v>
      </c>
      <c r="P76" s="17">
        <f>O76-N76</f>
        <v>-28.90000000000009</v>
      </c>
      <c r="Q76" s="21">
        <f>N76+P76</f>
        <v>1380.1</v>
      </c>
    </row>
    <row r="77" spans="1:17" ht="60">
      <c r="A77" s="18" t="s">
        <v>111</v>
      </c>
      <c r="B77" s="19" t="s">
        <v>23</v>
      </c>
      <c r="C77" s="20" t="s">
        <v>112</v>
      </c>
      <c r="D77" s="19" t="s">
        <v>0</v>
      </c>
      <c r="E77" s="19" t="s">
        <v>0</v>
      </c>
      <c r="F77" s="21">
        <v>5345</v>
      </c>
      <c r="G77" s="21"/>
      <c r="H77" s="17"/>
      <c r="I77" s="21">
        <f>I78</f>
        <v>5345</v>
      </c>
      <c r="J77" s="21">
        <v>0</v>
      </c>
      <c r="K77" s="21"/>
      <c r="L77" s="17"/>
      <c r="M77" s="21">
        <f>M78</f>
        <v>5235</v>
      </c>
      <c r="N77" s="21">
        <v>5345</v>
      </c>
      <c r="O77" s="21"/>
      <c r="P77" s="17"/>
      <c r="Q77" s="21">
        <f>Q78</f>
        <v>5235</v>
      </c>
    </row>
    <row r="78" spans="1:17" ht="60">
      <c r="A78" s="18" t="s">
        <v>25</v>
      </c>
      <c r="B78" s="19" t="s">
        <v>23</v>
      </c>
      <c r="C78" s="20" t="s">
        <v>112</v>
      </c>
      <c r="D78" s="19" t="s">
        <v>26</v>
      </c>
      <c r="E78" s="19" t="s">
        <v>27</v>
      </c>
      <c r="F78" s="21">
        <v>5345</v>
      </c>
      <c r="G78" s="21"/>
      <c r="H78" s="17"/>
      <c r="I78" s="21">
        <f>F78+H78</f>
        <v>5345</v>
      </c>
      <c r="J78" s="21">
        <v>0</v>
      </c>
      <c r="K78" s="21">
        <v>5235</v>
      </c>
      <c r="L78" s="17">
        <f>K78-J78</f>
        <v>5235</v>
      </c>
      <c r="M78" s="21">
        <f>J78+L78</f>
        <v>5235</v>
      </c>
      <c r="N78" s="21">
        <v>5345</v>
      </c>
      <c r="O78" s="21">
        <v>5235</v>
      </c>
      <c r="P78" s="17">
        <f>O78-N78</f>
        <v>-110</v>
      </c>
      <c r="Q78" s="21">
        <f>N78+P78</f>
        <v>5235</v>
      </c>
    </row>
    <row r="79" spans="1:17" ht="60">
      <c r="A79" s="18" t="s">
        <v>113</v>
      </c>
      <c r="B79" s="19" t="s">
        <v>23</v>
      </c>
      <c r="C79" s="20" t="s">
        <v>114</v>
      </c>
      <c r="D79" s="19" t="s">
        <v>0</v>
      </c>
      <c r="E79" s="19" t="s">
        <v>0</v>
      </c>
      <c r="F79" s="21">
        <v>19873.5</v>
      </c>
      <c r="G79" s="21"/>
      <c r="H79" s="17"/>
      <c r="I79" s="21">
        <f>I80</f>
        <v>19873.5</v>
      </c>
      <c r="J79" s="21">
        <v>0</v>
      </c>
      <c r="K79" s="21"/>
      <c r="L79" s="17"/>
      <c r="M79" s="21">
        <f>M80</f>
        <v>19464.6</v>
      </c>
      <c r="N79" s="21">
        <v>19873.5</v>
      </c>
      <c r="O79" s="21"/>
      <c r="P79" s="17"/>
      <c r="Q79" s="21">
        <f>Q80</f>
        <v>19464.6</v>
      </c>
    </row>
    <row r="80" spans="1:17" ht="60">
      <c r="A80" s="18" t="s">
        <v>25</v>
      </c>
      <c r="B80" s="19" t="s">
        <v>23</v>
      </c>
      <c r="C80" s="20" t="s">
        <v>114</v>
      </c>
      <c r="D80" s="19" t="s">
        <v>26</v>
      </c>
      <c r="E80" s="19" t="s">
        <v>27</v>
      </c>
      <c r="F80" s="21">
        <v>19873.5</v>
      </c>
      <c r="G80" s="21"/>
      <c r="H80" s="17"/>
      <c r="I80" s="21">
        <f>F80+H80</f>
        <v>19873.5</v>
      </c>
      <c r="J80" s="21">
        <v>0</v>
      </c>
      <c r="K80" s="21">
        <v>19464.6</v>
      </c>
      <c r="L80" s="17">
        <f>K80-J80</f>
        <v>19464.6</v>
      </c>
      <c r="M80" s="21">
        <f>J80+L80</f>
        <v>19464.6</v>
      </c>
      <c r="N80" s="21">
        <v>19873.5</v>
      </c>
      <c r="O80" s="21">
        <v>19464.6</v>
      </c>
      <c r="P80" s="17">
        <f>O80-N80</f>
        <v>-408.90000000000146</v>
      </c>
      <c r="Q80" s="21">
        <f>N80+P80</f>
        <v>19464.6</v>
      </c>
    </row>
    <row r="81" spans="1:17" ht="84">
      <c r="A81" s="18" t="s">
        <v>115</v>
      </c>
      <c r="B81" s="19" t="s">
        <v>23</v>
      </c>
      <c r="C81" s="24" t="s">
        <v>116</v>
      </c>
      <c r="D81" s="19" t="s">
        <v>0</v>
      </c>
      <c r="E81" s="19" t="s">
        <v>0</v>
      </c>
      <c r="F81" s="21"/>
      <c r="G81" s="21"/>
      <c r="H81" s="17"/>
      <c r="I81" s="21">
        <f>I82</f>
        <v>900</v>
      </c>
      <c r="J81" s="21"/>
      <c r="K81" s="21"/>
      <c r="L81" s="17"/>
      <c r="M81" s="21"/>
      <c r="N81" s="21"/>
      <c r="O81" s="21"/>
      <c r="P81" s="17"/>
      <c r="Q81" s="21"/>
    </row>
    <row r="82" spans="1:17" ht="108">
      <c r="A82" s="18" t="s">
        <v>117</v>
      </c>
      <c r="B82" s="19" t="s">
        <v>23</v>
      </c>
      <c r="C82" s="25" t="s">
        <v>116</v>
      </c>
      <c r="D82" s="19" t="s">
        <v>118</v>
      </c>
      <c r="E82" s="19" t="s">
        <v>27</v>
      </c>
      <c r="F82" s="21"/>
      <c r="G82" s="21"/>
      <c r="H82" s="17">
        <v>900</v>
      </c>
      <c r="I82" s="21">
        <f>F82+H82</f>
        <v>900</v>
      </c>
      <c r="J82" s="21"/>
      <c r="K82" s="21"/>
      <c r="L82" s="17"/>
      <c r="M82" s="21"/>
      <c r="N82" s="21"/>
      <c r="O82" s="21"/>
      <c r="P82" s="17"/>
      <c r="Q82" s="21"/>
    </row>
    <row r="83" spans="1:17" ht="84">
      <c r="A83" s="18" t="s">
        <v>115</v>
      </c>
      <c r="B83" s="19" t="s">
        <v>23</v>
      </c>
      <c r="C83" s="20" t="s">
        <v>119</v>
      </c>
      <c r="D83" s="19" t="s">
        <v>0</v>
      </c>
      <c r="E83" s="19" t="s">
        <v>0</v>
      </c>
      <c r="F83" s="21">
        <v>2068.9</v>
      </c>
      <c r="G83" s="21"/>
      <c r="H83" s="17"/>
      <c r="I83" s="21">
        <f>I84</f>
        <v>2068.9</v>
      </c>
      <c r="J83" s="21">
        <v>0</v>
      </c>
      <c r="K83" s="21"/>
      <c r="L83" s="17"/>
      <c r="M83" s="21">
        <f>M84</f>
        <v>2026.3</v>
      </c>
      <c r="N83" s="21">
        <v>2068.9</v>
      </c>
      <c r="O83" s="21"/>
      <c r="P83" s="17"/>
      <c r="Q83" s="21">
        <f>Q84</f>
        <v>2026.3</v>
      </c>
    </row>
    <row r="84" spans="1:17" ht="108">
      <c r="A84" s="18" t="s">
        <v>117</v>
      </c>
      <c r="B84" s="19" t="s">
        <v>23</v>
      </c>
      <c r="C84" s="20" t="s">
        <v>119</v>
      </c>
      <c r="D84" s="19" t="s">
        <v>118</v>
      </c>
      <c r="E84" s="19" t="s">
        <v>27</v>
      </c>
      <c r="F84" s="21">
        <v>2068.9</v>
      </c>
      <c r="G84" s="21"/>
      <c r="H84" s="1"/>
      <c r="I84" s="21">
        <f>F84+H84</f>
        <v>2068.9</v>
      </c>
      <c r="J84" s="21">
        <v>0</v>
      </c>
      <c r="K84" s="21">
        <v>2026.3</v>
      </c>
      <c r="L84" s="17">
        <f>K84-J84</f>
        <v>2026.3</v>
      </c>
      <c r="M84" s="21">
        <f>J84+L84</f>
        <v>2026.3</v>
      </c>
      <c r="N84" s="21">
        <v>2068.9</v>
      </c>
      <c r="O84" s="21">
        <v>2026.3</v>
      </c>
      <c r="P84" s="17">
        <f>O84-N84</f>
        <v>-42.600000000000136</v>
      </c>
      <c r="Q84" s="21">
        <f>N84+P84</f>
        <v>2026.3</v>
      </c>
    </row>
    <row r="85" spans="1:17" ht="60">
      <c r="A85" s="18" t="s">
        <v>120</v>
      </c>
      <c r="B85" s="19" t="s">
        <v>23</v>
      </c>
      <c r="C85" s="20" t="s">
        <v>121</v>
      </c>
      <c r="D85" s="19" t="s">
        <v>0</v>
      </c>
      <c r="E85" s="19" t="s">
        <v>0</v>
      </c>
      <c r="F85" s="21">
        <v>4517.8</v>
      </c>
      <c r="G85" s="21"/>
      <c r="H85" s="17"/>
      <c r="I85" s="21">
        <f>I86</f>
        <v>4517.8</v>
      </c>
      <c r="J85" s="21">
        <v>0</v>
      </c>
      <c r="K85" s="21"/>
      <c r="L85" s="17"/>
      <c r="M85" s="21">
        <f>M86</f>
        <v>4424.8</v>
      </c>
      <c r="N85" s="21">
        <v>4517.8</v>
      </c>
      <c r="O85" s="21"/>
      <c r="P85" s="17"/>
      <c r="Q85" s="21">
        <f>Q86</f>
        <v>4424.8</v>
      </c>
    </row>
    <row r="86" spans="1:17" ht="108">
      <c r="A86" s="18" t="s">
        <v>117</v>
      </c>
      <c r="B86" s="19" t="s">
        <v>23</v>
      </c>
      <c r="C86" s="20" t="s">
        <v>121</v>
      </c>
      <c r="D86" s="19" t="s">
        <v>118</v>
      </c>
      <c r="E86" s="19" t="s">
        <v>27</v>
      </c>
      <c r="F86" s="21">
        <v>4517.8</v>
      </c>
      <c r="G86" s="21"/>
      <c r="H86" s="17"/>
      <c r="I86" s="21">
        <f>F86+H86</f>
        <v>4517.8</v>
      </c>
      <c r="J86" s="21">
        <v>0</v>
      </c>
      <c r="K86" s="21">
        <v>4424.8</v>
      </c>
      <c r="L86" s="17">
        <f>K86-J86</f>
        <v>4424.8</v>
      </c>
      <c r="M86" s="21">
        <f>J86+L86</f>
        <v>4424.8</v>
      </c>
      <c r="N86" s="21">
        <v>4517.8</v>
      </c>
      <c r="O86" s="21">
        <v>4424.8</v>
      </c>
      <c r="P86" s="17">
        <f>O86-N86</f>
        <v>-93</v>
      </c>
      <c r="Q86" s="21">
        <f>N86+P86</f>
        <v>4424.8</v>
      </c>
    </row>
    <row r="87" spans="1:17" ht="60">
      <c r="A87" s="18" t="s">
        <v>122</v>
      </c>
      <c r="B87" s="19" t="s">
        <v>23</v>
      </c>
      <c r="C87" s="20" t="s">
        <v>123</v>
      </c>
      <c r="D87" s="19" t="s">
        <v>0</v>
      </c>
      <c r="E87" s="19" t="s">
        <v>0</v>
      </c>
      <c r="F87" s="21">
        <v>5628.4</v>
      </c>
      <c r="G87" s="21"/>
      <c r="H87" s="17"/>
      <c r="I87" s="21">
        <f>I88</f>
        <v>5628.4</v>
      </c>
      <c r="J87" s="21">
        <v>0</v>
      </c>
      <c r="K87" s="21"/>
      <c r="L87" s="17"/>
      <c r="M87" s="21">
        <f>M88</f>
        <v>5512.6</v>
      </c>
      <c r="N87" s="21">
        <v>5628.4</v>
      </c>
      <c r="O87" s="21"/>
      <c r="P87" s="17"/>
      <c r="Q87" s="21">
        <f>Q88</f>
        <v>5512.6</v>
      </c>
    </row>
    <row r="88" spans="1:17" ht="108">
      <c r="A88" s="18" t="s">
        <v>117</v>
      </c>
      <c r="B88" s="19" t="s">
        <v>23</v>
      </c>
      <c r="C88" s="20" t="s">
        <v>123</v>
      </c>
      <c r="D88" s="19" t="s">
        <v>118</v>
      </c>
      <c r="E88" s="19" t="s">
        <v>27</v>
      </c>
      <c r="F88" s="21">
        <v>5628.4</v>
      </c>
      <c r="G88" s="21"/>
      <c r="H88" s="17"/>
      <c r="I88" s="21">
        <f>F88+H88</f>
        <v>5628.4</v>
      </c>
      <c r="J88" s="21">
        <v>0</v>
      </c>
      <c r="K88" s="21">
        <v>5512.6</v>
      </c>
      <c r="L88" s="17">
        <f>K88-J88</f>
        <v>5512.6</v>
      </c>
      <c r="M88" s="21">
        <f>J88+L88</f>
        <v>5512.6</v>
      </c>
      <c r="N88" s="21">
        <v>5628.4</v>
      </c>
      <c r="O88" s="21">
        <v>5512.6</v>
      </c>
      <c r="P88" s="17">
        <f>O88-N88</f>
        <v>-115.79999999999927</v>
      </c>
      <c r="Q88" s="21">
        <f>N88+P88</f>
        <v>5512.6</v>
      </c>
    </row>
    <row r="89" spans="1:17" ht="72">
      <c r="A89" s="18" t="s">
        <v>124</v>
      </c>
      <c r="B89" s="19" t="s">
        <v>23</v>
      </c>
      <c r="C89" s="20" t="s">
        <v>125</v>
      </c>
      <c r="D89" s="19" t="s">
        <v>0</v>
      </c>
      <c r="E89" s="19" t="s">
        <v>0</v>
      </c>
      <c r="F89" s="21">
        <v>2280</v>
      </c>
      <c r="G89" s="21"/>
      <c r="H89" s="17"/>
      <c r="I89" s="21">
        <f>I90</f>
        <v>2280</v>
      </c>
      <c r="J89" s="21">
        <v>0</v>
      </c>
      <c r="K89" s="21"/>
      <c r="L89" s="17"/>
      <c r="M89" s="21">
        <f>M90</f>
        <v>2280</v>
      </c>
      <c r="N89" s="21">
        <v>2280</v>
      </c>
      <c r="O89" s="21"/>
      <c r="P89" s="17"/>
      <c r="Q89" s="21">
        <f>Q90</f>
        <v>2280</v>
      </c>
    </row>
    <row r="90" spans="1:17" ht="60">
      <c r="A90" s="18" t="s">
        <v>25</v>
      </c>
      <c r="B90" s="19" t="s">
        <v>23</v>
      </c>
      <c r="C90" s="20" t="s">
        <v>125</v>
      </c>
      <c r="D90" s="19" t="s">
        <v>26</v>
      </c>
      <c r="E90" s="19" t="s">
        <v>27</v>
      </c>
      <c r="F90" s="21">
        <v>2280</v>
      </c>
      <c r="G90" s="21"/>
      <c r="H90" s="17"/>
      <c r="I90" s="21">
        <f>F90+H90</f>
        <v>2280</v>
      </c>
      <c r="J90" s="21">
        <v>0</v>
      </c>
      <c r="K90" s="21">
        <v>2280</v>
      </c>
      <c r="L90" s="17">
        <f>K90-J90</f>
        <v>2280</v>
      </c>
      <c r="M90" s="21">
        <f>J90+L90</f>
        <v>2280</v>
      </c>
      <c r="N90" s="21">
        <v>2280</v>
      </c>
      <c r="O90" s="21">
        <v>2280</v>
      </c>
      <c r="P90" s="17">
        <f>O90-N90</f>
        <v>0</v>
      </c>
      <c r="Q90" s="21">
        <f>N90+P90</f>
        <v>2280</v>
      </c>
    </row>
    <row r="91" spans="1:17" ht="84">
      <c r="A91" s="18" t="s">
        <v>126</v>
      </c>
      <c r="B91" s="19" t="s">
        <v>23</v>
      </c>
      <c r="C91" s="20" t="s">
        <v>127</v>
      </c>
      <c r="D91" s="19" t="s">
        <v>0</v>
      </c>
      <c r="E91" s="19" t="s">
        <v>0</v>
      </c>
      <c r="F91" s="21"/>
      <c r="G91" s="21"/>
      <c r="H91" s="17"/>
      <c r="I91" s="21">
        <f>I92</f>
        <v>500</v>
      </c>
      <c r="J91" s="21"/>
      <c r="K91" s="21"/>
      <c r="L91" s="17"/>
      <c r="M91" s="21"/>
      <c r="N91" s="21"/>
      <c r="O91" s="21"/>
      <c r="P91" s="17"/>
      <c r="Q91" s="21"/>
    </row>
    <row r="92" spans="1:17" ht="60">
      <c r="A92" s="18" t="s">
        <v>25</v>
      </c>
      <c r="B92" s="19" t="s">
        <v>23</v>
      </c>
      <c r="C92" s="20" t="s">
        <v>127</v>
      </c>
      <c r="D92" s="19" t="s">
        <v>26</v>
      </c>
      <c r="E92" s="19" t="s">
        <v>27</v>
      </c>
      <c r="F92" s="21"/>
      <c r="G92" s="21"/>
      <c r="H92" s="17">
        <v>500</v>
      </c>
      <c r="I92" s="21">
        <f>F92+H92</f>
        <v>500</v>
      </c>
      <c r="J92" s="21"/>
      <c r="K92" s="21"/>
      <c r="L92" s="17"/>
      <c r="M92" s="21"/>
      <c r="N92" s="21"/>
      <c r="O92" s="21"/>
      <c r="P92" s="17"/>
      <c r="Q92" s="21"/>
    </row>
    <row r="93" spans="1:17" ht="84">
      <c r="A93" s="18" t="s">
        <v>126</v>
      </c>
      <c r="B93" s="19" t="s">
        <v>23</v>
      </c>
      <c r="C93" s="20" t="s">
        <v>127</v>
      </c>
      <c r="D93" s="19" t="s">
        <v>0</v>
      </c>
      <c r="E93" s="19" t="s">
        <v>0</v>
      </c>
      <c r="F93" s="21">
        <v>2268.8</v>
      </c>
      <c r="G93" s="21"/>
      <c r="H93" s="17"/>
      <c r="I93" s="21">
        <f>I94</f>
        <v>2268.8</v>
      </c>
      <c r="J93" s="21">
        <v>0</v>
      </c>
      <c r="K93" s="21"/>
      <c r="L93" s="17"/>
      <c r="M93" s="21">
        <f>M94</f>
        <v>2222.1</v>
      </c>
      <c r="N93" s="21">
        <v>2268.8</v>
      </c>
      <c r="O93" s="21"/>
      <c r="P93" s="17"/>
      <c r="Q93" s="21">
        <f>Q94</f>
        <v>2222.1</v>
      </c>
    </row>
    <row r="94" spans="1:17" ht="60">
      <c r="A94" s="18" t="s">
        <v>25</v>
      </c>
      <c r="B94" s="19" t="s">
        <v>23</v>
      </c>
      <c r="C94" s="20" t="s">
        <v>127</v>
      </c>
      <c r="D94" s="19" t="s">
        <v>26</v>
      </c>
      <c r="E94" s="19" t="s">
        <v>27</v>
      </c>
      <c r="F94" s="21">
        <v>2268.8</v>
      </c>
      <c r="G94" s="21"/>
      <c r="H94" s="1"/>
      <c r="I94" s="21">
        <f>F94+H94</f>
        <v>2268.8</v>
      </c>
      <c r="J94" s="21">
        <v>0</v>
      </c>
      <c r="K94" s="21">
        <v>2222.1</v>
      </c>
      <c r="L94" s="17">
        <f>K94-J94</f>
        <v>2222.1</v>
      </c>
      <c r="M94" s="21">
        <f>J94+L94</f>
        <v>2222.1</v>
      </c>
      <c r="N94" s="21">
        <v>2268.8</v>
      </c>
      <c r="O94" s="21">
        <v>2222.1</v>
      </c>
      <c r="P94" s="17">
        <f>O94-N94</f>
        <v>-46.70000000000027</v>
      </c>
      <c r="Q94" s="21">
        <f>N94+P94</f>
        <v>2222.1</v>
      </c>
    </row>
    <row r="95" spans="1:17" ht="84">
      <c r="A95" s="18" t="s">
        <v>128</v>
      </c>
      <c r="B95" s="19" t="s">
        <v>23</v>
      </c>
      <c r="C95" s="24" t="s">
        <v>129</v>
      </c>
      <c r="D95" s="19" t="s">
        <v>0</v>
      </c>
      <c r="E95" s="19" t="s">
        <v>0</v>
      </c>
      <c r="F95" s="21"/>
      <c r="G95" s="21"/>
      <c r="H95" s="1"/>
      <c r="I95" s="21">
        <f>I96</f>
        <v>4500</v>
      </c>
      <c r="J95" s="21"/>
      <c r="K95" s="21"/>
      <c r="L95" s="17"/>
      <c r="M95" s="21"/>
      <c r="N95" s="21"/>
      <c r="O95" s="26"/>
      <c r="P95" s="17"/>
      <c r="Q95" s="21"/>
    </row>
    <row r="96" spans="1:17" ht="60">
      <c r="A96" s="18" t="s">
        <v>25</v>
      </c>
      <c r="B96" s="19" t="s">
        <v>23</v>
      </c>
      <c r="C96" s="25" t="s">
        <v>129</v>
      </c>
      <c r="D96" s="19" t="s">
        <v>26</v>
      </c>
      <c r="E96" s="19" t="s">
        <v>27</v>
      </c>
      <c r="F96" s="21"/>
      <c r="G96" s="21"/>
      <c r="H96" s="17">
        <v>4500</v>
      </c>
      <c r="I96" s="21">
        <f>F96+H96</f>
        <v>4500</v>
      </c>
      <c r="J96" s="21"/>
      <c r="K96" s="21"/>
      <c r="L96" s="17"/>
      <c r="M96" s="21"/>
      <c r="N96" s="21"/>
      <c r="O96" s="26"/>
      <c r="P96" s="17"/>
      <c r="Q96" s="21"/>
    </row>
    <row r="97" spans="1:18" ht="84">
      <c r="A97" s="18" t="s">
        <v>128</v>
      </c>
      <c r="B97" s="19" t="s">
        <v>23</v>
      </c>
      <c r="C97" s="20" t="s">
        <v>130</v>
      </c>
      <c r="D97" s="19" t="s">
        <v>0</v>
      </c>
      <c r="E97" s="19" t="s">
        <v>0</v>
      </c>
      <c r="F97" s="21">
        <v>23460.8</v>
      </c>
      <c r="G97" s="21"/>
      <c r="H97" s="27"/>
      <c r="I97" s="21">
        <f>I98</f>
        <v>23460.8</v>
      </c>
      <c r="J97" s="21"/>
      <c r="K97" s="21">
        <v>0</v>
      </c>
      <c r="L97" s="17"/>
      <c r="M97" s="21">
        <f>M98</f>
        <v>22978</v>
      </c>
      <c r="N97" s="21">
        <v>21043.9</v>
      </c>
      <c r="P97" s="17"/>
      <c r="Q97" s="21">
        <f>Q98</f>
        <v>22978</v>
      </c>
      <c r="R97" s="26"/>
    </row>
    <row r="98" spans="1:18" ht="60">
      <c r="A98" s="18" t="s">
        <v>25</v>
      </c>
      <c r="B98" s="19" t="s">
        <v>23</v>
      </c>
      <c r="C98" s="20" t="s">
        <v>130</v>
      </c>
      <c r="D98" s="19" t="s">
        <v>26</v>
      </c>
      <c r="E98" s="19" t="s">
        <v>27</v>
      </c>
      <c r="F98" s="21">
        <v>23460.8</v>
      </c>
      <c r="G98" s="28"/>
      <c r="H98" s="29"/>
      <c r="I98" s="30">
        <f>F98+H98</f>
        <v>23460.8</v>
      </c>
      <c r="J98" s="21"/>
      <c r="K98" s="21">
        <v>22978</v>
      </c>
      <c r="L98" s="17">
        <f>K98-J98</f>
        <v>22978</v>
      </c>
      <c r="M98" s="21">
        <f>J98+L98</f>
        <v>22978</v>
      </c>
      <c r="N98" s="21">
        <v>21043.9</v>
      </c>
      <c r="O98" s="21">
        <v>22978</v>
      </c>
      <c r="P98" s="17">
        <f>O98-N98</f>
        <v>1934.0999999999985</v>
      </c>
      <c r="Q98" s="21">
        <f>N98+P98</f>
        <v>22978</v>
      </c>
      <c r="R98" s="26"/>
    </row>
    <row r="99" spans="1:18" ht="72">
      <c r="A99" s="18" t="s">
        <v>131</v>
      </c>
      <c r="B99" s="19" t="s">
        <v>23</v>
      </c>
      <c r="C99" s="24" t="s">
        <v>132</v>
      </c>
      <c r="D99" s="19" t="s">
        <v>0</v>
      </c>
      <c r="E99" s="19" t="s">
        <v>0</v>
      </c>
      <c r="F99" s="21"/>
      <c r="G99" s="28"/>
      <c r="H99" s="29"/>
      <c r="I99" s="30">
        <f>I100</f>
        <v>2500</v>
      </c>
      <c r="J99" s="21"/>
      <c r="K99" s="21"/>
      <c r="L99" s="17"/>
      <c r="M99" s="21"/>
      <c r="N99" s="21"/>
      <c r="O99" s="21"/>
      <c r="P99" s="17"/>
      <c r="Q99" s="21"/>
      <c r="R99" s="26"/>
    </row>
    <row r="100" spans="1:18" ht="60">
      <c r="A100" s="18" t="s">
        <v>25</v>
      </c>
      <c r="B100" s="19" t="s">
        <v>23</v>
      </c>
      <c r="C100" s="25" t="s">
        <v>132</v>
      </c>
      <c r="D100" s="19" t="s">
        <v>26</v>
      </c>
      <c r="E100" s="19" t="s">
        <v>27</v>
      </c>
      <c r="F100" s="21"/>
      <c r="G100" s="21"/>
      <c r="H100" s="12">
        <v>2500</v>
      </c>
      <c r="I100" s="21">
        <f>F100+H100</f>
        <v>2500</v>
      </c>
      <c r="J100" s="21"/>
      <c r="K100" s="21"/>
      <c r="L100" s="17"/>
      <c r="M100" s="21"/>
      <c r="N100" s="21"/>
      <c r="O100" s="21"/>
      <c r="P100" s="17"/>
      <c r="Q100" s="21"/>
      <c r="R100" s="26"/>
    </row>
    <row r="101" spans="1:17" ht="72">
      <c r="A101" s="18" t="s">
        <v>131</v>
      </c>
      <c r="B101" s="19" t="s">
        <v>23</v>
      </c>
      <c r="C101" s="20" t="s">
        <v>133</v>
      </c>
      <c r="D101" s="19" t="s">
        <v>0</v>
      </c>
      <c r="E101" s="19" t="s">
        <v>0</v>
      </c>
      <c r="F101" s="21">
        <v>12480</v>
      </c>
      <c r="G101" s="21"/>
      <c r="H101" s="17"/>
      <c r="I101" s="21">
        <f>I102</f>
        <v>12480</v>
      </c>
      <c r="J101" s="21">
        <v>0</v>
      </c>
      <c r="K101" s="21"/>
      <c r="L101" s="17"/>
      <c r="M101" s="21">
        <f>M102</f>
        <v>12223.2</v>
      </c>
      <c r="N101" s="21">
        <v>11332</v>
      </c>
      <c r="O101" s="21"/>
      <c r="P101" s="17"/>
      <c r="Q101" s="21">
        <f>Q102</f>
        <v>12223.2</v>
      </c>
    </row>
    <row r="102" spans="1:17" ht="60">
      <c r="A102" s="18" t="s">
        <v>25</v>
      </c>
      <c r="B102" s="19" t="s">
        <v>23</v>
      </c>
      <c r="C102" s="20" t="s">
        <v>133</v>
      </c>
      <c r="D102" s="19" t="s">
        <v>26</v>
      </c>
      <c r="E102" s="19" t="s">
        <v>27</v>
      </c>
      <c r="F102" s="21">
        <v>12480</v>
      </c>
      <c r="G102" s="21"/>
      <c r="H102" s="1"/>
      <c r="I102" s="21">
        <f>F102+H102</f>
        <v>12480</v>
      </c>
      <c r="J102" s="21">
        <v>0</v>
      </c>
      <c r="K102" s="21">
        <v>12223.2</v>
      </c>
      <c r="L102" s="17">
        <f>K102-J102</f>
        <v>12223.2</v>
      </c>
      <c r="M102" s="21">
        <f>J102+L102</f>
        <v>12223.2</v>
      </c>
      <c r="N102" s="21">
        <v>11332</v>
      </c>
      <c r="O102" s="21">
        <v>12223.2</v>
      </c>
      <c r="P102" s="17">
        <f>O102-N102</f>
        <v>891.2000000000007</v>
      </c>
      <c r="Q102" s="21">
        <f>N102+P102</f>
        <v>12223.2</v>
      </c>
    </row>
    <row r="103" spans="1:17" ht="96">
      <c r="A103" s="18" t="s">
        <v>134</v>
      </c>
      <c r="B103" s="19" t="s">
        <v>23</v>
      </c>
      <c r="C103" s="20" t="s">
        <v>135</v>
      </c>
      <c r="D103" s="19" t="s">
        <v>0</v>
      </c>
      <c r="E103" s="19" t="s">
        <v>0</v>
      </c>
      <c r="F103" s="21">
        <v>11406.3</v>
      </c>
      <c r="G103" s="21"/>
      <c r="H103" s="17"/>
      <c r="I103" s="21">
        <f>I104</f>
        <v>13906.3</v>
      </c>
      <c r="J103" s="21">
        <v>0</v>
      </c>
      <c r="K103" s="21"/>
      <c r="L103" s="17"/>
      <c r="M103" s="21">
        <f>M104</f>
        <v>11171.6</v>
      </c>
      <c r="N103" s="21">
        <v>11406.3</v>
      </c>
      <c r="O103" s="21"/>
      <c r="P103" s="17"/>
      <c r="Q103" s="21">
        <f>Q104</f>
        <v>11171.6</v>
      </c>
    </row>
    <row r="104" spans="1:17" ht="60">
      <c r="A104" s="18" t="s">
        <v>25</v>
      </c>
      <c r="B104" s="19" t="s">
        <v>23</v>
      </c>
      <c r="C104" s="20" t="s">
        <v>135</v>
      </c>
      <c r="D104" s="19" t="s">
        <v>26</v>
      </c>
      <c r="E104" s="19" t="s">
        <v>27</v>
      </c>
      <c r="F104" s="21">
        <v>11406.3</v>
      </c>
      <c r="G104" s="21"/>
      <c r="H104" s="17">
        <v>2500</v>
      </c>
      <c r="I104" s="21">
        <f>F104+H104</f>
        <v>13906.3</v>
      </c>
      <c r="J104" s="21">
        <v>0</v>
      </c>
      <c r="K104" s="21">
        <v>11171.6</v>
      </c>
      <c r="L104" s="17">
        <f>K104-J104</f>
        <v>11171.6</v>
      </c>
      <c r="M104" s="21">
        <f>J104+L104</f>
        <v>11171.6</v>
      </c>
      <c r="N104" s="21">
        <v>11406.3</v>
      </c>
      <c r="O104" s="21">
        <v>11171.6</v>
      </c>
      <c r="P104" s="17">
        <f>O104-N104</f>
        <v>-234.6999999999989</v>
      </c>
      <c r="Q104" s="21">
        <f>N104+P104</f>
        <v>11171.6</v>
      </c>
    </row>
    <row r="105" spans="1:17" ht="36">
      <c r="A105" s="13" t="s">
        <v>136</v>
      </c>
      <c r="B105" s="13" t="s">
        <v>0</v>
      </c>
      <c r="C105" s="14" t="s">
        <v>137</v>
      </c>
      <c r="D105" s="15" t="s">
        <v>0</v>
      </c>
      <c r="E105" s="15" t="s">
        <v>0</v>
      </c>
      <c r="F105" s="16">
        <v>23849.5</v>
      </c>
      <c r="G105" s="16"/>
      <c r="H105" s="17"/>
      <c r="I105" s="16">
        <f>I108+I106</f>
        <v>25742.9</v>
      </c>
      <c r="J105" s="16">
        <v>0</v>
      </c>
      <c r="K105" s="16"/>
      <c r="L105" s="17"/>
      <c r="M105" s="16">
        <f>M108</f>
        <v>21830.9</v>
      </c>
      <c r="N105" s="16">
        <v>23649.5</v>
      </c>
      <c r="O105" s="16"/>
      <c r="P105" s="17"/>
      <c r="Q105" s="16">
        <f>Q108</f>
        <v>18028.4</v>
      </c>
    </row>
    <row r="106" spans="1:17" ht="84">
      <c r="A106" s="31" t="s">
        <v>138</v>
      </c>
      <c r="B106" s="31" t="s">
        <v>23</v>
      </c>
      <c r="C106" s="22" t="s">
        <v>139</v>
      </c>
      <c r="D106" s="32" t="s">
        <v>0</v>
      </c>
      <c r="E106" s="32" t="s">
        <v>0</v>
      </c>
      <c r="F106" s="16"/>
      <c r="G106" s="16"/>
      <c r="H106" s="17"/>
      <c r="I106" s="16">
        <f>I107</f>
        <v>2000</v>
      </c>
      <c r="J106" s="16"/>
      <c r="K106" s="16"/>
      <c r="L106" s="17"/>
      <c r="M106" s="16"/>
      <c r="N106" s="16"/>
      <c r="O106" s="16"/>
      <c r="P106" s="17"/>
      <c r="Q106" s="16"/>
    </row>
    <row r="107" spans="1:17" ht="60">
      <c r="A107" s="31" t="s">
        <v>25</v>
      </c>
      <c r="B107" s="31" t="s">
        <v>23</v>
      </c>
      <c r="C107" s="22" t="s">
        <v>139</v>
      </c>
      <c r="D107" s="32" t="s">
        <v>26</v>
      </c>
      <c r="E107" s="32" t="s">
        <v>27</v>
      </c>
      <c r="F107" s="16"/>
      <c r="G107" s="16"/>
      <c r="H107" s="17">
        <v>2000</v>
      </c>
      <c r="I107" s="16">
        <f>F107+H107</f>
        <v>2000</v>
      </c>
      <c r="J107" s="16"/>
      <c r="K107" s="16"/>
      <c r="L107" s="17"/>
      <c r="M107" s="16"/>
      <c r="N107" s="16"/>
      <c r="O107" s="16"/>
      <c r="P107" s="17"/>
      <c r="Q107" s="16"/>
    </row>
    <row r="108" spans="1:17" ht="84">
      <c r="A108" s="18" t="s">
        <v>138</v>
      </c>
      <c r="B108" s="19" t="s">
        <v>23</v>
      </c>
      <c r="C108" s="20" t="s">
        <v>140</v>
      </c>
      <c r="D108" s="19" t="s">
        <v>0</v>
      </c>
      <c r="E108" s="19" t="s">
        <v>0</v>
      </c>
      <c r="F108" s="21">
        <f>F109</f>
        <v>23849.5</v>
      </c>
      <c r="G108" s="21"/>
      <c r="H108" s="17"/>
      <c r="I108" s="21">
        <f>I109</f>
        <v>23742.9</v>
      </c>
      <c r="J108" s="21">
        <v>0</v>
      </c>
      <c r="K108" s="21"/>
      <c r="L108" s="17"/>
      <c r="M108" s="21">
        <f>M109</f>
        <v>21830.9</v>
      </c>
      <c r="N108" s="21">
        <f>N109</f>
        <v>23649.5</v>
      </c>
      <c r="O108" s="21"/>
      <c r="P108" s="17"/>
      <c r="Q108" s="16">
        <f>Q109</f>
        <v>18028.4</v>
      </c>
    </row>
    <row r="109" spans="1:17" ht="60">
      <c r="A109" s="18" t="s">
        <v>25</v>
      </c>
      <c r="B109" s="19" t="s">
        <v>23</v>
      </c>
      <c r="C109" s="20" t="s">
        <v>140</v>
      </c>
      <c r="D109" s="19" t="s">
        <v>26</v>
      </c>
      <c r="E109" s="19" t="s">
        <v>27</v>
      </c>
      <c r="F109" s="21">
        <v>23849.5</v>
      </c>
      <c r="G109" s="21">
        <v>23742.9</v>
      </c>
      <c r="H109" s="17">
        <f>G109-F109</f>
        <v>-106.59999999999854</v>
      </c>
      <c r="I109" s="21">
        <f>F109+H109</f>
        <v>23742.9</v>
      </c>
      <c r="J109" s="21">
        <v>0</v>
      </c>
      <c r="K109" s="21">
        <v>21830.9</v>
      </c>
      <c r="L109" s="17">
        <f>K109-J109</f>
        <v>21830.9</v>
      </c>
      <c r="M109" s="21">
        <f>J109+L109</f>
        <v>21830.9</v>
      </c>
      <c r="N109" s="21">
        <v>23649.5</v>
      </c>
      <c r="O109" s="21">
        <v>18028.4</v>
      </c>
      <c r="P109" s="17">
        <f>O109-N109</f>
        <v>-5621.0999999999985</v>
      </c>
      <c r="Q109" s="21">
        <f>N109+P109</f>
        <v>18028.4</v>
      </c>
    </row>
    <row r="110" spans="1:17" ht="12.75">
      <c r="A110" s="33" t="s">
        <v>141</v>
      </c>
      <c r="B110" s="34" t="s">
        <v>0</v>
      </c>
      <c r="C110" s="34" t="s">
        <v>0</v>
      </c>
      <c r="D110" s="34" t="s">
        <v>0</v>
      </c>
      <c r="E110" s="34" t="s">
        <v>0</v>
      </c>
      <c r="F110" s="16">
        <v>1033232.2</v>
      </c>
      <c r="G110" s="16"/>
      <c r="H110" s="17"/>
      <c r="I110" s="16">
        <f>I10</f>
        <v>1052420.9999999998</v>
      </c>
      <c r="J110" s="16">
        <v>58448.2</v>
      </c>
      <c r="K110" s="16"/>
      <c r="L110" s="17"/>
      <c r="M110" s="16">
        <f>M10</f>
        <v>248659.69999999998</v>
      </c>
      <c r="N110" s="16">
        <v>316524</v>
      </c>
      <c r="O110" s="16"/>
      <c r="P110" s="17"/>
      <c r="Q110" s="16">
        <f>Q10</f>
        <v>333260.17000000004</v>
      </c>
    </row>
    <row r="111" spans="1:14" ht="55.5" customHeight="1">
      <c r="A111" s="164" t="s">
        <v>142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1:17" ht="13.5">
      <c r="A112" s="35" t="s">
        <v>143</v>
      </c>
      <c r="B112" s="36" t="s">
        <v>0</v>
      </c>
      <c r="C112" s="165"/>
      <c r="D112" s="165"/>
      <c r="E112" s="165"/>
      <c r="F112" s="36" t="s">
        <v>0</v>
      </c>
      <c r="G112" s="36"/>
      <c r="H112" s="37"/>
      <c r="I112" s="36"/>
      <c r="J112" s="36" t="s">
        <v>0</v>
      </c>
      <c r="K112" s="36"/>
      <c r="L112" s="37"/>
      <c r="M112" s="36"/>
      <c r="N112" s="36" t="s">
        <v>0</v>
      </c>
      <c r="O112" s="36"/>
      <c r="P112" s="37"/>
      <c r="Q112" s="36"/>
    </row>
    <row r="113" spans="1:14" ht="52.5" customHeight="1">
      <c r="A113" s="164" t="s">
        <v>144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</row>
    <row r="114" spans="1:17" ht="13.5">
      <c r="A114" s="38" t="s">
        <v>143</v>
      </c>
      <c r="B114" s="36" t="s">
        <v>0</v>
      </c>
      <c r="C114" s="165"/>
      <c r="D114" s="165"/>
      <c r="E114" s="165"/>
      <c r="F114" s="165"/>
      <c r="G114" s="165"/>
      <c r="H114" s="165"/>
      <c r="I114" s="165"/>
      <c r="J114" s="165"/>
      <c r="K114" s="38"/>
      <c r="L114" s="39"/>
      <c r="M114" s="38"/>
      <c r="N114" s="36" t="s">
        <v>0</v>
      </c>
      <c r="O114" s="38"/>
      <c r="P114" s="39"/>
      <c r="Q114" s="38"/>
    </row>
    <row r="115" spans="1:14" ht="23.25" customHeight="1">
      <c r="A115" s="162" t="s">
        <v>145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</row>
    <row r="116" spans="1:17" ht="15.75">
      <c r="A116" s="5" t="s">
        <v>0</v>
      </c>
      <c r="B116" s="5" t="s">
        <v>0</v>
      </c>
      <c r="C116" s="5" t="s">
        <v>0</v>
      </c>
      <c r="D116" s="5" t="s">
        <v>0</v>
      </c>
      <c r="E116" s="5" t="s">
        <v>0</v>
      </c>
      <c r="F116" s="5" t="s">
        <v>0</v>
      </c>
      <c r="G116" s="5"/>
      <c r="H116" s="6"/>
      <c r="I116" s="5"/>
      <c r="J116" s="5" t="s">
        <v>0</v>
      </c>
      <c r="K116" s="5"/>
      <c r="L116" s="6"/>
      <c r="M116" s="5"/>
      <c r="N116" s="5" t="s">
        <v>0</v>
      </c>
      <c r="O116" s="5"/>
      <c r="P116" s="6"/>
      <c r="Q116" s="5"/>
    </row>
  </sheetData>
  <sheetProtection/>
  <autoFilter ref="A9:N116"/>
  <mergeCells count="24">
    <mergeCell ref="C114:E114"/>
    <mergeCell ref="F114:J114"/>
    <mergeCell ref="I8:I9"/>
    <mergeCell ref="J8:J9"/>
    <mergeCell ref="D8:D9"/>
    <mergeCell ref="E8:E9"/>
    <mergeCell ref="F8:F9"/>
    <mergeCell ref="H8:H9"/>
    <mergeCell ref="A115:N115"/>
    <mergeCell ref="Q8:Q9"/>
    <mergeCell ref="A10:E10"/>
    <mergeCell ref="A111:N111"/>
    <mergeCell ref="C112:E112"/>
    <mergeCell ref="A113:N113"/>
    <mergeCell ref="L8:L9"/>
    <mergeCell ref="M8:M9"/>
    <mergeCell ref="N8:N9"/>
    <mergeCell ref="P8:P9"/>
    <mergeCell ref="A1:N1"/>
    <mergeCell ref="A2:N2"/>
    <mergeCell ref="A4:N4"/>
    <mergeCell ref="A8:A9"/>
    <mergeCell ref="B8:B9"/>
    <mergeCell ref="C8:C9"/>
  </mergeCells>
  <printOptions/>
  <pageMargins left="0.3937007874015748" right="0.3937007874015748" top="0.5905511811023623" bottom="0.8267716535433072" header="0.31496062992125984" footer="0.31496062992125984"/>
  <pageSetup fitToHeight="10" fitToWidth="1" horizontalDpi="600" verticalDpi="600" orientation="landscape" paperSize="9" scale="7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="90" zoomScaleNormal="90" zoomScalePageLayoutView="0" workbookViewId="0" topLeftCell="A1">
      <selection activeCell="N4" sqref="N1:N16384"/>
    </sheetView>
  </sheetViews>
  <sheetFormatPr defaultColWidth="8.83203125" defaultRowHeight="12.75"/>
  <cols>
    <col min="1" max="1" width="40.83203125" style="1" customWidth="1"/>
    <col min="2" max="2" width="7" style="1" customWidth="1"/>
    <col min="3" max="3" width="14.5" style="1" customWidth="1"/>
    <col min="4" max="4" width="5.83203125" style="1" customWidth="1"/>
    <col min="5" max="5" width="5.16015625" style="1" customWidth="1"/>
    <col min="6" max="6" width="17.5" style="94" customWidth="1"/>
    <col min="7" max="7" width="10" style="94" hidden="1" customWidth="1"/>
    <col min="8" max="8" width="16.33203125" style="95" customWidth="1"/>
    <col min="9" max="9" width="17.66015625" style="94" customWidth="1"/>
    <col min="10" max="10" width="15.16015625" style="49" customWidth="1"/>
    <col min="11" max="11" width="11.83203125" style="49" hidden="1" customWidth="1"/>
    <col min="12" max="12" width="15.16015625" style="50" customWidth="1"/>
    <col min="13" max="13" width="18" style="49" customWidth="1"/>
    <col min="14" max="14" width="18" style="96" customWidth="1"/>
    <col min="15" max="15" width="11.83203125" style="96" hidden="1" customWidth="1"/>
    <col min="16" max="16" width="18.83203125" style="97" customWidth="1"/>
    <col min="17" max="17" width="20.83203125" style="96" customWidth="1"/>
    <col min="18" max="18" width="13.83203125" style="1" bestFit="1" customWidth="1"/>
    <col min="19" max="16384" width="8.83203125" style="1" customWidth="1"/>
  </cols>
  <sheetData>
    <row r="1" spans="1:14" ht="15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7" ht="54.75" customHeight="1">
      <c r="A2" s="159" t="s">
        <v>146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5.7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3.5">
      <c r="A4" s="7"/>
      <c r="B4" s="7"/>
      <c r="C4" s="7"/>
      <c r="D4" s="7"/>
      <c r="E4" s="7"/>
      <c r="F4" s="70"/>
      <c r="G4" s="71">
        <f>H7-H40</f>
        <v>0</v>
      </c>
      <c r="H4" s="72"/>
      <c r="I4" s="70"/>
      <c r="J4" s="51"/>
      <c r="K4" s="51"/>
      <c r="L4" s="69"/>
      <c r="M4" s="51"/>
      <c r="N4" s="98"/>
      <c r="Q4" s="96" t="s">
        <v>3</v>
      </c>
    </row>
    <row r="5" spans="1:17" ht="12.75" customHeight="1">
      <c r="A5" s="161" t="s">
        <v>4</v>
      </c>
      <c r="B5" s="161" t="s">
        <v>5</v>
      </c>
      <c r="C5" s="161" t="s">
        <v>6</v>
      </c>
      <c r="D5" s="161" t="s">
        <v>7</v>
      </c>
      <c r="E5" s="167" t="s">
        <v>8</v>
      </c>
      <c r="F5" s="171" t="s">
        <v>9</v>
      </c>
      <c r="G5" s="73">
        <f>F7-I7</f>
        <v>-16488.799999999814</v>
      </c>
      <c r="H5" s="175" t="s">
        <v>10</v>
      </c>
      <c r="I5" s="171" t="s">
        <v>11</v>
      </c>
      <c r="J5" s="173" t="s">
        <v>12</v>
      </c>
      <c r="K5" s="52">
        <f>J7-M7</f>
        <v>-276005.50000000006</v>
      </c>
      <c r="L5" s="172" t="s">
        <v>10</v>
      </c>
      <c r="M5" s="173" t="s">
        <v>13</v>
      </c>
      <c r="N5" s="168" t="s">
        <v>14</v>
      </c>
      <c r="O5" s="99">
        <f>N7-Q7</f>
        <v>-16779.70000000001</v>
      </c>
      <c r="P5" s="174" t="s">
        <v>10</v>
      </c>
      <c r="Q5" s="168" t="s">
        <v>15</v>
      </c>
    </row>
    <row r="6" spans="1:17" ht="66" customHeight="1">
      <c r="A6" s="161" t="s">
        <v>0</v>
      </c>
      <c r="B6" s="161" t="s">
        <v>0</v>
      </c>
      <c r="C6" s="161" t="s">
        <v>0</v>
      </c>
      <c r="D6" s="161" t="s">
        <v>0</v>
      </c>
      <c r="E6" s="161" t="s">
        <v>0</v>
      </c>
      <c r="F6" s="171" t="s">
        <v>0</v>
      </c>
      <c r="G6" s="74" t="s">
        <v>16</v>
      </c>
      <c r="H6" s="175"/>
      <c r="I6" s="171"/>
      <c r="J6" s="173" t="s">
        <v>0</v>
      </c>
      <c r="K6" s="53" t="s">
        <v>16</v>
      </c>
      <c r="L6" s="172"/>
      <c r="M6" s="173"/>
      <c r="N6" s="168" t="s">
        <v>0</v>
      </c>
      <c r="O6" s="100" t="s">
        <v>16</v>
      </c>
      <c r="P6" s="174"/>
      <c r="Q6" s="168"/>
    </row>
    <row r="7" spans="1:17" s="45" customFormat="1" ht="24.75" customHeight="1">
      <c r="A7" s="169" t="s">
        <v>17</v>
      </c>
      <c r="B7" s="169"/>
      <c r="C7" s="169"/>
      <c r="D7" s="169"/>
      <c r="E7" s="169"/>
      <c r="F7" s="75">
        <v>1033232.2</v>
      </c>
      <c r="G7" s="75">
        <f>SUM(G8:G110)</f>
        <v>181992.3</v>
      </c>
      <c r="H7" s="76">
        <f>H8</f>
        <v>19188.800000000003</v>
      </c>
      <c r="I7" s="75">
        <f>I8</f>
        <v>1049720.9999999998</v>
      </c>
      <c r="J7" s="54">
        <v>58448.2</v>
      </c>
      <c r="K7" s="54">
        <f>SUM(K8:K110)</f>
        <v>201383.10000000003</v>
      </c>
      <c r="L7" s="55">
        <f>L8</f>
        <v>276005.5</v>
      </c>
      <c r="M7" s="54">
        <f>M8</f>
        <v>334453.70000000007</v>
      </c>
      <c r="N7" s="101">
        <v>316524</v>
      </c>
      <c r="O7" s="101">
        <f>SUM(O8:O110)</f>
        <v>199595.37000000005</v>
      </c>
      <c r="P7" s="102">
        <f>P8</f>
        <v>16142.400000000001</v>
      </c>
      <c r="Q7" s="101">
        <f>Q8</f>
        <v>333303.7</v>
      </c>
    </row>
    <row r="8" spans="1:17" s="45" customFormat="1" ht="83.25" customHeight="1">
      <c r="A8" s="46" t="s">
        <v>18</v>
      </c>
      <c r="B8" s="46" t="s">
        <v>0</v>
      </c>
      <c r="C8" s="47" t="s">
        <v>19</v>
      </c>
      <c r="D8" s="48" t="s">
        <v>0</v>
      </c>
      <c r="E8" s="48" t="s">
        <v>0</v>
      </c>
      <c r="F8" s="77">
        <v>1033232.2</v>
      </c>
      <c r="G8" s="77"/>
      <c r="H8" s="78">
        <f>H9+H21+H24+H29+H48+H65+H104</f>
        <v>19188.800000000003</v>
      </c>
      <c r="I8" s="77">
        <f>I9+I21+I24+I29+I41+I48+I53+I65+I104</f>
        <v>1049720.9999999998</v>
      </c>
      <c r="J8" s="56">
        <v>58448.2</v>
      </c>
      <c r="K8" s="56"/>
      <c r="L8" s="57">
        <f>L10+L29+L41+L48+L65+L104</f>
        <v>276005.5</v>
      </c>
      <c r="M8" s="56">
        <f>M9+M21+M24+M29+M41+M48+M53+M65+M104</f>
        <v>334453.70000000007</v>
      </c>
      <c r="N8" s="103">
        <v>316524</v>
      </c>
      <c r="O8" s="103"/>
      <c r="P8" s="104">
        <f>P9+P29+P41+P48+P65+P104</f>
        <v>16142.400000000001</v>
      </c>
      <c r="Q8" s="103">
        <f>Q9+Q21+Q24+Q29+Q41+Q48+Q53+Q65+Q104</f>
        <v>333303.7</v>
      </c>
    </row>
    <row r="9" spans="1:17" s="44" customFormat="1" ht="36">
      <c r="A9" s="41" t="s">
        <v>20</v>
      </c>
      <c r="B9" s="41" t="s">
        <v>0</v>
      </c>
      <c r="C9" s="42" t="s">
        <v>21</v>
      </c>
      <c r="D9" s="43" t="s">
        <v>0</v>
      </c>
      <c r="E9" s="43" t="s">
        <v>0</v>
      </c>
      <c r="F9" s="79">
        <v>83540.2</v>
      </c>
      <c r="G9" s="79"/>
      <c r="H9" s="79">
        <f>H10+H12+H16</f>
        <v>-3398.8000000000015</v>
      </c>
      <c r="I9" s="79">
        <f>I10+I12+I14+I16+I18</f>
        <v>80141.4</v>
      </c>
      <c r="J9" s="58">
        <v>2647.7</v>
      </c>
      <c r="K9" s="58"/>
      <c r="L9" s="58">
        <f>L10</f>
        <v>52082.6</v>
      </c>
      <c r="M9" s="58">
        <f>M10+M12+M14+M16+M18</f>
        <v>54730.299999999996</v>
      </c>
      <c r="N9" s="105">
        <v>53959.8</v>
      </c>
      <c r="O9" s="105"/>
      <c r="P9" s="105">
        <f>P11</f>
        <v>770.5</v>
      </c>
      <c r="Q9" s="105">
        <f>Q10+Q12+Q14+Q16+Q18</f>
        <v>54730.299999999996</v>
      </c>
    </row>
    <row r="10" spans="1:17" ht="48">
      <c r="A10" s="18" t="s">
        <v>22</v>
      </c>
      <c r="B10" s="19" t="s">
        <v>23</v>
      </c>
      <c r="C10" s="20" t="s">
        <v>24</v>
      </c>
      <c r="D10" s="19" t="s">
        <v>0</v>
      </c>
      <c r="E10" s="19" t="s">
        <v>0</v>
      </c>
      <c r="F10" s="80">
        <v>51312.1</v>
      </c>
      <c r="G10" s="80"/>
      <c r="H10" s="81">
        <f>H11</f>
        <v>813.0999999999985</v>
      </c>
      <c r="I10" s="80">
        <f>I11</f>
        <v>52125.2</v>
      </c>
      <c r="J10" s="59">
        <v>0</v>
      </c>
      <c r="K10" s="59"/>
      <c r="L10" s="60">
        <f>L11</f>
        <v>52082.6</v>
      </c>
      <c r="M10" s="59">
        <f>M11</f>
        <v>52082.6</v>
      </c>
      <c r="N10" s="106">
        <v>51312.1</v>
      </c>
      <c r="O10" s="106"/>
      <c r="P10" s="107">
        <f>P11</f>
        <v>770.5</v>
      </c>
      <c r="Q10" s="106">
        <f>Q11</f>
        <v>52082.6</v>
      </c>
    </row>
    <row r="11" spans="1:17" ht="60">
      <c r="A11" s="18" t="s">
        <v>25</v>
      </c>
      <c r="B11" s="19" t="s">
        <v>23</v>
      </c>
      <c r="C11" s="20" t="s">
        <v>24</v>
      </c>
      <c r="D11" s="19" t="s">
        <v>26</v>
      </c>
      <c r="E11" s="19" t="s">
        <v>27</v>
      </c>
      <c r="F11" s="80">
        <v>51312.1</v>
      </c>
      <c r="G11" s="80">
        <v>52125.2</v>
      </c>
      <c r="H11" s="81">
        <f>G11-F11</f>
        <v>813.0999999999985</v>
      </c>
      <c r="I11" s="80">
        <f>F11+H11</f>
        <v>52125.2</v>
      </c>
      <c r="J11" s="59">
        <v>0</v>
      </c>
      <c r="K11" s="59">
        <v>52082.6</v>
      </c>
      <c r="L11" s="60">
        <f>K11-J11</f>
        <v>52082.6</v>
      </c>
      <c r="M11" s="59">
        <f>J11+L11</f>
        <v>52082.6</v>
      </c>
      <c r="N11" s="106">
        <v>51312.1</v>
      </c>
      <c r="O11" s="106">
        <v>52082.6</v>
      </c>
      <c r="P11" s="107">
        <f>O11-N11</f>
        <v>770.5</v>
      </c>
      <c r="Q11" s="106">
        <f>N11+P11</f>
        <v>52082.6</v>
      </c>
    </row>
    <row r="12" spans="1:17" ht="60">
      <c r="A12" s="18" t="s">
        <v>28</v>
      </c>
      <c r="B12" s="19" t="s">
        <v>23</v>
      </c>
      <c r="C12" s="19" t="s">
        <v>29</v>
      </c>
      <c r="D12" s="19" t="s">
        <v>0</v>
      </c>
      <c r="E12" s="19" t="s">
        <v>0</v>
      </c>
      <c r="F12" s="80">
        <f>F13</f>
        <v>3597</v>
      </c>
      <c r="G12" s="80"/>
      <c r="H12" s="81">
        <f>H13</f>
        <v>-1188.6</v>
      </c>
      <c r="I12" s="80">
        <f>I13</f>
        <v>2408.4</v>
      </c>
      <c r="J12" s="59">
        <f>J13</f>
        <v>2647.7</v>
      </c>
      <c r="K12" s="59"/>
      <c r="L12" s="60"/>
      <c r="M12" s="59">
        <f>M13</f>
        <v>2647.7</v>
      </c>
      <c r="N12" s="106">
        <v>2647.7</v>
      </c>
      <c r="O12" s="106"/>
      <c r="P12" s="107"/>
      <c r="Q12" s="106">
        <f>Q13</f>
        <v>2647.7</v>
      </c>
    </row>
    <row r="13" spans="1:17" ht="60">
      <c r="A13" s="18" t="s">
        <v>30</v>
      </c>
      <c r="B13" s="19" t="s">
        <v>23</v>
      </c>
      <c r="C13" s="22" t="s">
        <v>29</v>
      </c>
      <c r="D13" s="19" t="s">
        <v>31</v>
      </c>
      <c r="E13" s="19" t="s">
        <v>27</v>
      </c>
      <c r="F13" s="80">
        <v>3597</v>
      </c>
      <c r="G13" s="80"/>
      <c r="H13" s="81">
        <f>2408.4-3597</f>
        <v>-1188.6</v>
      </c>
      <c r="I13" s="80">
        <f>F13+H13</f>
        <v>2408.4</v>
      </c>
      <c r="J13" s="59">
        <v>2647.7</v>
      </c>
      <c r="K13" s="59"/>
      <c r="L13" s="60"/>
      <c r="M13" s="59">
        <f>J13+L13</f>
        <v>2647.7</v>
      </c>
      <c r="N13" s="106">
        <v>2647.7</v>
      </c>
      <c r="O13" s="106"/>
      <c r="P13" s="107"/>
      <c r="Q13" s="106">
        <f>N13+P13</f>
        <v>2647.7</v>
      </c>
    </row>
    <row r="14" spans="1:17" ht="36">
      <c r="A14" s="18" t="s">
        <v>32</v>
      </c>
      <c r="B14" s="19" t="s">
        <v>23</v>
      </c>
      <c r="C14" s="19" t="s">
        <v>33</v>
      </c>
      <c r="D14" s="19" t="s">
        <v>0</v>
      </c>
      <c r="E14" s="19" t="s">
        <v>0</v>
      </c>
      <c r="F14" s="80">
        <v>10387.8</v>
      </c>
      <c r="G14" s="80"/>
      <c r="H14" s="81"/>
      <c r="I14" s="80">
        <f>I15</f>
        <v>10387.8</v>
      </c>
      <c r="J14" s="59">
        <v>0</v>
      </c>
      <c r="K14" s="59"/>
      <c r="L14" s="60"/>
      <c r="M14" s="59"/>
      <c r="N14" s="106">
        <v>0</v>
      </c>
      <c r="O14" s="106"/>
      <c r="P14" s="107"/>
      <c r="Q14" s="106">
        <v>0</v>
      </c>
    </row>
    <row r="15" spans="1:17" ht="60">
      <c r="A15" s="18" t="s">
        <v>25</v>
      </c>
      <c r="B15" s="19" t="s">
        <v>23</v>
      </c>
      <c r="C15" s="22" t="s">
        <v>33</v>
      </c>
      <c r="D15" s="19" t="s">
        <v>26</v>
      </c>
      <c r="E15" s="19" t="s">
        <v>27</v>
      </c>
      <c r="F15" s="80">
        <v>10387.8</v>
      </c>
      <c r="G15" s="80"/>
      <c r="H15" s="81"/>
      <c r="I15" s="80">
        <f>F15+H15</f>
        <v>10387.8</v>
      </c>
      <c r="J15" s="59">
        <v>0</v>
      </c>
      <c r="K15" s="59"/>
      <c r="L15" s="60"/>
      <c r="M15" s="59"/>
      <c r="N15" s="106">
        <v>0</v>
      </c>
      <c r="O15" s="106"/>
      <c r="P15" s="107"/>
      <c r="Q15" s="106">
        <v>0</v>
      </c>
    </row>
    <row r="16" spans="1:17" ht="48">
      <c r="A16" s="18" t="s">
        <v>34</v>
      </c>
      <c r="B16" s="19" t="s">
        <v>23</v>
      </c>
      <c r="C16" s="19" t="s">
        <v>35</v>
      </c>
      <c r="D16" s="19" t="s">
        <v>0</v>
      </c>
      <c r="E16" s="19" t="s">
        <v>0</v>
      </c>
      <c r="F16" s="80">
        <v>13023.3</v>
      </c>
      <c r="G16" s="80"/>
      <c r="H16" s="81">
        <f>H17</f>
        <v>-3023.3</v>
      </c>
      <c r="I16" s="80">
        <f>I17</f>
        <v>10000</v>
      </c>
      <c r="J16" s="59">
        <v>0</v>
      </c>
      <c r="K16" s="59"/>
      <c r="L16" s="60"/>
      <c r="M16" s="59"/>
      <c r="N16" s="106">
        <v>0</v>
      </c>
      <c r="O16" s="106"/>
      <c r="P16" s="107"/>
      <c r="Q16" s="106">
        <v>0</v>
      </c>
    </row>
    <row r="17" spans="1:17" ht="60">
      <c r="A17" s="18" t="s">
        <v>25</v>
      </c>
      <c r="B17" s="19" t="s">
        <v>23</v>
      </c>
      <c r="C17" s="22" t="s">
        <v>35</v>
      </c>
      <c r="D17" s="19" t="s">
        <v>26</v>
      </c>
      <c r="E17" s="19" t="s">
        <v>27</v>
      </c>
      <c r="F17" s="80">
        <v>13023.3</v>
      </c>
      <c r="G17" s="80"/>
      <c r="H17" s="81">
        <v>-3023.3</v>
      </c>
      <c r="I17" s="80">
        <f>F17+H17</f>
        <v>10000</v>
      </c>
      <c r="J17" s="59">
        <v>0</v>
      </c>
      <c r="K17" s="59"/>
      <c r="L17" s="60"/>
      <c r="M17" s="59"/>
      <c r="N17" s="106">
        <v>0</v>
      </c>
      <c r="O17" s="106"/>
      <c r="P17" s="107"/>
      <c r="Q17" s="106">
        <v>0</v>
      </c>
    </row>
    <row r="18" spans="1:17" ht="48">
      <c r="A18" s="18" t="s">
        <v>36</v>
      </c>
      <c r="B18" s="19" t="s">
        <v>23</v>
      </c>
      <c r="C18" s="19" t="s">
        <v>37</v>
      </c>
      <c r="D18" s="19" t="s">
        <v>0</v>
      </c>
      <c r="E18" s="19" t="s">
        <v>0</v>
      </c>
      <c r="F18" s="80">
        <v>5220</v>
      </c>
      <c r="G18" s="80"/>
      <c r="H18" s="81"/>
      <c r="I18" s="80">
        <f>I19+I20</f>
        <v>5220</v>
      </c>
      <c r="J18" s="59">
        <v>0</v>
      </c>
      <c r="K18" s="59"/>
      <c r="L18" s="60"/>
      <c r="M18" s="59"/>
      <c r="N18" s="106">
        <v>0</v>
      </c>
      <c r="O18" s="106"/>
      <c r="P18" s="107"/>
      <c r="Q18" s="106">
        <v>0</v>
      </c>
    </row>
    <row r="19" spans="1:17" ht="60">
      <c r="A19" s="18" t="s">
        <v>25</v>
      </c>
      <c r="B19" s="19" t="s">
        <v>23</v>
      </c>
      <c r="C19" s="22" t="s">
        <v>37</v>
      </c>
      <c r="D19" s="19" t="s">
        <v>26</v>
      </c>
      <c r="E19" s="19" t="s">
        <v>27</v>
      </c>
      <c r="F19" s="80">
        <v>520</v>
      </c>
      <c r="G19" s="80"/>
      <c r="H19" s="81"/>
      <c r="I19" s="80">
        <f>F19+H19</f>
        <v>520</v>
      </c>
      <c r="J19" s="59">
        <v>0</v>
      </c>
      <c r="K19" s="59"/>
      <c r="L19" s="60"/>
      <c r="M19" s="59"/>
      <c r="N19" s="106">
        <v>0</v>
      </c>
      <c r="O19" s="106"/>
      <c r="P19" s="107"/>
      <c r="Q19" s="106">
        <v>0</v>
      </c>
    </row>
    <row r="20" spans="1:17" ht="60">
      <c r="A20" s="18" t="s">
        <v>25</v>
      </c>
      <c r="B20" s="19" t="s">
        <v>23</v>
      </c>
      <c r="C20" s="22" t="s">
        <v>37</v>
      </c>
      <c r="D20" s="19">
        <v>521</v>
      </c>
      <c r="E20" s="19" t="s">
        <v>27</v>
      </c>
      <c r="F20" s="80">
        <v>4700</v>
      </c>
      <c r="G20" s="80"/>
      <c r="H20" s="81"/>
      <c r="I20" s="80">
        <v>4700</v>
      </c>
      <c r="J20" s="59"/>
      <c r="K20" s="59"/>
      <c r="L20" s="60"/>
      <c r="M20" s="59"/>
      <c r="N20" s="106"/>
      <c r="O20" s="106"/>
      <c r="P20" s="107"/>
      <c r="Q20" s="106"/>
    </row>
    <row r="21" spans="1:17" s="44" customFormat="1" ht="36">
      <c r="A21" s="41" t="s">
        <v>38</v>
      </c>
      <c r="B21" s="41" t="s">
        <v>0</v>
      </c>
      <c r="C21" s="42" t="s">
        <v>39</v>
      </c>
      <c r="D21" s="43" t="s">
        <v>0</v>
      </c>
      <c r="E21" s="43" t="s">
        <v>0</v>
      </c>
      <c r="F21" s="79">
        <v>2904.8</v>
      </c>
      <c r="G21" s="79"/>
      <c r="H21" s="79">
        <f>H22</f>
        <v>1133.5</v>
      </c>
      <c r="I21" s="79">
        <f>I22</f>
        <v>4038.3</v>
      </c>
      <c r="J21" s="58">
        <v>3207</v>
      </c>
      <c r="K21" s="58"/>
      <c r="L21" s="58"/>
      <c r="M21" s="58">
        <f>M22</f>
        <v>3207</v>
      </c>
      <c r="N21" s="105">
        <v>3207</v>
      </c>
      <c r="O21" s="105"/>
      <c r="P21" s="105"/>
      <c r="Q21" s="105">
        <f>Q22</f>
        <v>3207</v>
      </c>
    </row>
    <row r="22" spans="1:17" ht="60">
      <c r="A22" s="18" t="s">
        <v>28</v>
      </c>
      <c r="B22" s="19" t="s">
        <v>23</v>
      </c>
      <c r="C22" s="19" t="s">
        <v>40</v>
      </c>
      <c r="D22" s="19" t="s">
        <v>0</v>
      </c>
      <c r="E22" s="19" t="s">
        <v>0</v>
      </c>
      <c r="F22" s="80">
        <v>2904.8</v>
      </c>
      <c r="G22" s="80"/>
      <c r="H22" s="81">
        <f>H23</f>
        <v>1133.5</v>
      </c>
      <c r="I22" s="80">
        <f>I23</f>
        <v>4038.3</v>
      </c>
      <c r="J22" s="59">
        <v>3207</v>
      </c>
      <c r="K22" s="59"/>
      <c r="L22" s="60"/>
      <c r="M22" s="59">
        <v>3207</v>
      </c>
      <c r="N22" s="106">
        <v>3207</v>
      </c>
      <c r="O22" s="106"/>
      <c r="P22" s="107"/>
      <c r="Q22" s="106">
        <v>3207</v>
      </c>
    </row>
    <row r="23" spans="1:17" ht="60">
      <c r="A23" s="18" t="s">
        <v>30</v>
      </c>
      <c r="B23" s="19" t="s">
        <v>23</v>
      </c>
      <c r="C23" s="22" t="s">
        <v>40</v>
      </c>
      <c r="D23" s="19" t="s">
        <v>31</v>
      </c>
      <c r="E23" s="19" t="s">
        <v>27</v>
      </c>
      <c r="F23" s="80">
        <v>2904.8</v>
      </c>
      <c r="G23" s="80"/>
      <c r="H23" s="81">
        <f>4038.3-2904.8</f>
        <v>1133.5</v>
      </c>
      <c r="I23" s="80">
        <f>F23+H23</f>
        <v>4038.3</v>
      </c>
      <c r="J23" s="59">
        <v>3207</v>
      </c>
      <c r="K23" s="59"/>
      <c r="L23" s="60"/>
      <c r="M23" s="59">
        <v>3207</v>
      </c>
      <c r="N23" s="106">
        <v>3207</v>
      </c>
      <c r="O23" s="106"/>
      <c r="P23" s="107"/>
      <c r="Q23" s="106">
        <v>3207</v>
      </c>
    </row>
    <row r="24" spans="1:17" s="44" customFormat="1" ht="36">
      <c r="A24" s="41" t="s">
        <v>41</v>
      </c>
      <c r="B24" s="41" t="s">
        <v>0</v>
      </c>
      <c r="C24" s="42" t="s">
        <v>42</v>
      </c>
      <c r="D24" s="43" t="s">
        <v>0</v>
      </c>
      <c r="E24" s="43" t="s">
        <v>0</v>
      </c>
      <c r="F24" s="79">
        <v>193398.5</v>
      </c>
      <c r="G24" s="79"/>
      <c r="H24" s="79">
        <f>H25+H27</f>
        <v>252.89999999999992</v>
      </c>
      <c r="I24" s="79">
        <f>I25+I27</f>
        <v>193651.4</v>
      </c>
      <c r="J24" s="58">
        <v>2979.2</v>
      </c>
      <c r="K24" s="58"/>
      <c r="L24" s="58"/>
      <c r="M24" s="58">
        <f>M25+M27</f>
        <v>2979.2</v>
      </c>
      <c r="N24" s="105">
        <v>2979.2</v>
      </c>
      <c r="O24" s="105"/>
      <c r="P24" s="107"/>
      <c r="Q24" s="105">
        <f>Q25+Q27</f>
        <v>2979.2</v>
      </c>
    </row>
    <row r="25" spans="1:17" ht="48">
      <c r="A25" s="18" t="s">
        <v>43</v>
      </c>
      <c r="B25" s="19" t="s">
        <v>23</v>
      </c>
      <c r="C25" s="19" t="s">
        <v>44</v>
      </c>
      <c r="D25" s="19" t="s">
        <v>0</v>
      </c>
      <c r="E25" s="19" t="s">
        <v>0</v>
      </c>
      <c r="F25" s="80">
        <v>190802.2</v>
      </c>
      <c r="G25" s="80"/>
      <c r="H25" s="81">
        <f>H26</f>
        <v>197.8</v>
      </c>
      <c r="I25" s="80">
        <f>I26</f>
        <v>191000</v>
      </c>
      <c r="J25" s="59">
        <v>0</v>
      </c>
      <c r="K25" s="59"/>
      <c r="L25" s="60"/>
      <c r="M25" s="59"/>
      <c r="N25" s="106">
        <v>0</v>
      </c>
      <c r="O25" s="106"/>
      <c r="P25" s="107"/>
      <c r="Q25" s="106">
        <v>0</v>
      </c>
    </row>
    <row r="26" spans="1:17" ht="60">
      <c r="A26" s="18" t="s">
        <v>25</v>
      </c>
      <c r="B26" s="19" t="s">
        <v>23</v>
      </c>
      <c r="C26" s="22" t="s">
        <v>44</v>
      </c>
      <c r="D26" s="19" t="s">
        <v>26</v>
      </c>
      <c r="E26" s="19" t="s">
        <v>27</v>
      </c>
      <c r="F26" s="80">
        <v>190802.2</v>
      </c>
      <c r="G26" s="80"/>
      <c r="H26" s="81">
        <v>197.8</v>
      </c>
      <c r="I26" s="80">
        <f>F26+H26</f>
        <v>191000</v>
      </c>
      <c r="J26" s="59">
        <v>0</v>
      </c>
      <c r="K26" s="59"/>
      <c r="L26" s="60"/>
      <c r="M26" s="59"/>
      <c r="N26" s="106">
        <v>0</v>
      </c>
      <c r="O26" s="106"/>
      <c r="P26" s="107"/>
      <c r="Q26" s="106">
        <v>0</v>
      </c>
    </row>
    <row r="27" spans="1:17" ht="60">
      <c r="A27" s="18" t="s">
        <v>28</v>
      </c>
      <c r="B27" s="19" t="s">
        <v>23</v>
      </c>
      <c r="C27" s="19" t="s">
        <v>45</v>
      </c>
      <c r="D27" s="19" t="s">
        <v>0</v>
      </c>
      <c r="E27" s="19" t="s">
        <v>0</v>
      </c>
      <c r="F27" s="80">
        <v>2596.3</v>
      </c>
      <c r="G27" s="80"/>
      <c r="H27" s="81">
        <f>H28</f>
        <v>55.09999999999991</v>
      </c>
      <c r="I27" s="80">
        <f>I28</f>
        <v>2651.4</v>
      </c>
      <c r="J27" s="59">
        <v>2979.2</v>
      </c>
      <c r="K27" s="59"/>
      <c r="L27" s="60"/>
      <c r="M27" s="59">
        <v>2979.2</v>
      </c>
      <c r="N27" s="106">
        <v>2979.2</v>
      </c>
      <c r="O27" s="106"/>
      <c r="P27" s="107"/>
      <c r="Q27" s="106">
        <v>2979.2</v>
      </c>
    </row>
    <row r="28" spans="1:17" ht="60">
      <c r="A28" s="18" t="s">
        <v>30</v>
      </c>
      <c r="B28" s="19" t="s">
        <v>23</v>
      </c>
      <c r="C28" s="22" t="s">
        <v>45</v>
      </c>
      <c r="D28" s="19" t="s">
        <v>31</v>
      </c>
      <c r="E28" s="19" t="s">
        <v>27</v>
      </c>
      <c r="F28" s="80">
        <v>2596.3</v>
      </c>
      <c r="G28" s="80"/>
      <c r="H28" s="81">
        <f>2651.4-2596.3</f>
        <v>55.09999999999991</v>
      </c>
      <c r="I28" s="80">
        <f>F28+H28</f>
        <v>2651.4</v>
      </c>
      <c r="J28" s="59">
        <v>2979.2</v>
      </c>
      <c r="K28" s="59"/>
      <c r="L28" s="60"/>
      <c r="M28" s="59">
        <v>2979.2</v>
      </c>
      <c r="N28" s="106">
        <v>2979.2</v>
      </c>
      <c r="O28" s="106"/>
      <c r="P28" s="107"/>
      <c r="Q28" s="106">
        <v>2979.2</v>
      </c>
    </row>
    <row r="29" spans="1:17" s="44" customFormat="1" ht="24">
      <c r="A29" s="41" t="s">
        <v>46</v>
      </c>
      <c r="B29" s="41" t="s">
        <v>0</v>
      </c>
      <c r="C29" s="42" t="s">
        <v>47</v>
      </c>
      <c r="D29" s="43" t="s">
        <v>0</v>
      </c>
      <c r="E29" s="43" t="s">
        <v>0</v>
      </c>
      <c r="F29" s="79">
        <v>39860.4</v>
      </c>
      <c r="G29" s="79"/>
      <c r="H29" s="79">
        <f>H35+H37+H39</f>
        <v>19188.8</v>
      </c>
      <c r="I29" s="79">
        <f>I30+I32+I35+I37+I39</f>
        <v>59049.2</v>
      </c>
      <c r="J29" s="58">
        <v>3640</v>
      </c>
      <c r="K29" s="58"/>
      <c r="L29" s="58">
        <f>L39</f>
        <v>18323.2</v>
      </c>
      <c r="M29" s="58">
        <f>M30+M32+M35+M37+M39</f>
        <v>21963.2</v>
      </c>
      <c r="N29" s="105">
        <v>4277.3</v>
      </c>
      <c r="O29" s="105"/>
      <c r="P29" s="105">
        <f>P39+P37</f>
        <v>18720.4</v>
      </c>
      <c r="Q29" s="105">
        <f>Q30+Q32+Q35+Q37+Q39</f>
        <v>23635</v>
      </c>
    </row>
    <row r="30" spans="1:17" ht="36">
      <c r="A30" s="18" t="s">
        <v>48</v>
      </c>
      <c r="B30" s="19" t="s">
        <v>49</v>
      </c>
      <c r="C30" s="19" t="s">
        <v>50</v>
      </c>
      <c r="D30" s="19" t="s">
        <v>0</v>
      </c>
      <c r="E30" s="19" t="s">
        <v>0</v>
      </c>
      <c r="F30" s="80">
        <v>3640</v>
      </c>
      <c r="G30" s="80"/>
      <c r="H30" s="81"/>
      <c r="I30" s="80">
        <f>I31</f>
        <v>3640</v>
      </c>
      <c r="J30" s="59">
        <v>3640</v>
      </c>
      <c r="K30" s="59"/>
      <c r="L30" s="60"/>
      <c r="M30" s="59">
        <v>3640</v>
      </c>
      <c r="N30" s="106">
        <v>3640</v>
      </c>
      <c r="O30" s="106"/>
      <c r="P30" s="107"/>
      <c r="Q30" s="106">
        <v>3640</v>
      </c>
    </row>
    <row r="31" spans="1:17" ht="12.75">
      <c r="A31" s="18" t="s">
        <v>51</v>
      </c>
      <c r="B31" s="19" t="s">
        <v>49</v>
      </c>
      <c r="C31" s="22" t="s">
        <v>50</v>
      </c>
      <c r="D31" s="19" t="s">
        <v>52</v>
      </c>
      <c r="E31" s="19" t="s">
        <v>27</v>
      </c>
      <c r="F31" s="80">
        <v>3640</v>
      </c>
      <c r="G31" s="80"/>
      <c r="H31" s="81"/>
      <c r="I31" s="80">
        <f>F31+H31</f>
        <v>3640</v>
      </c>
      <c r="J31" s="59">
        <v>3640</v>
      </c>
      <c r="K31" s="59"/>
      <c r="L31" s="60"/>
      <c r="M31" s="59">
        <v>3640</v>
      </c>
      <c r="N31" s="106">
        <v>3640</v>
      </c>
      <c r="O31" s="106"/>
      <c r="P31" s="107"/>
      <c r="Q31" s="106">
        <v>3640</v>
      </c>
    </row>
    <row r="32" spans="1:17" ht="36">
      <c r="A32" s="18" t="s">
        <v>53</v>
      </c>
      <c r="B32" s="19" t="s">
        <v>23</v>
      </c>
      <c r="C32" s="19" t="s">
        <v>54</v>
      </c>
      <c r="D32" s="19" t="s">
        <v>0</v>
      </c>
      <c r="E32" s="19" t="s">
        <v>0</v>
      </c>
      <c r="F32" s="80">
        <v>31102.5</v>
      </c>
      <c r="G32" s="80"/>
      <c r="H32" s="81"/>
      <c r="I32" s="80">
        <f>I33+I34</f>
        <v>31102.5</v>
      </c>
      <c r="J32" s="59">
        <v>0</v>
      </c>
      <c r="K32" s="59"/>
      <c r="L32" s="60"/>
      <c r="M32" s="59">
        <v>0</v>
      </c>
      <c r="N32" s="106">
        <v>0</v>
      </c>
      <c r="O32" s="106"/>
      <c r="P32" s="107"/>
      <c r="Q32" s="106">
        <v>0</v>
      </c>
    </row>
    <row r="33" spans="1:17" ht="12.75">
      <c r="A33" s="18" t="s">
        <v>55</v>
      </c>
      <c r="B33" s="19" t="s">
        <v>23</v>
      </c>
      <c r="C33" s="22" t="s">
        <v>54</v>
      </c>
      <c r="D33" s="19" t="s">
        <v>56</v>
      </c>
      <c r="E33" s="19" t="s">
        <v>27</v>
      </c>
      <c r="F33" s="80">
        <v>2000</v>
      </c>
      <c r="G33" s="80"/>
      <c r="H33" s="81"/>
      <c r="I33" s="80">
        <f>F33+H33</f>
        <v>2000</v>
      </c>
      <c r="J33" s="59">
        <v>0</v>
      </c>
      <c r="K33" s="59"/>
      <c r="L33" s="60"/>
      <c r="M33" s="59">
        <v>0</v>
      </c>
      <c r="N33" s="106">
        <v>0</v>
      </c>
      <c r="O33" s="106"/>
      <c r="P33" s="107"/>
      <c r="Q33" s="106">
        <v>0</v>
      </c>
    </row>
    <row r="34" spans="1:17" ht="36">
      <c r="A34" s="18" t="s">
        <v>57</v>
      </c>
      <c r="B34" s="19" t="s">
        <v>23</v>
      </c>
      <c r="C34" s="22" t="s">
        <v>54</v>
      </c>
      <c r="D34" s="19" t="s">
        <v>58</v>
      </c>
      <c r="E34" s="19" t="s">
        <v>27</v>
      </c>
      <c r="F34" s="80">
        <v>29102.5</v>
      </c>
      <c r="G34" s="80"/>
      <c r="H34" s="81"/>
      <c r="I34" s="80">
        <f>F34+H34</f>
        <v>29102.5</v>
      </c>
      <c r="J34" s="59">
        <v>0</v>
      </c>
      <c r="K34" s="59"/>
      <c r="L34" s="60"/>
      <c r="M34" s="59">
        <v>0</v>
      </c>
      <c r="N34" s="106">
        <v>0</v>
      </c>
      <c r="O34" s="106"/>
      <c r="P34" s="107"/>
      <c r="Q34" s="106">
        <v>0</v>
      </c>
    </row>
    <row r="35" spans="1:17" ht="60">
      <c r="A35" s="18" t="s">
        <v>59</v>
      </c>
      <c r="B35" s="19" t="s">
        <v>23</v>
      </c>
      <c r="C35" s="23">
        <v>1750225679</v>
      </c>
      <c r="D35" s="19" t="s">
        <v>0</v>
      </c>
      <c r="E35" s="19" t="s">
        <v>0</v>
      </c>
      <c r="F35" s="80"/>
      <c r="G35" s="80"/>
      <c r="H35" s="81">
        <f>H36</f>
        <v>4480.6</v>
      </c>
      <c r="I35" s="80">
        <f>I36</f>
        <v>4480.6</v>
      </c>
      <c r="J35" s="59">
        <v>0</v>
      </c>
      <c r="K35" s="59"/>
      <c r="L35" s="60"/>
      <c r="M35" s="59">
        <v>0</v>
      </c>
      <c r="N35" s="106">
        <v>0</v>
      </c>
      <c r="O35" s="106"/>
      <c r="P35" s="107"/>
      <c r="Q35" s="106">
        <v>0</v>
      </c>
    </row>
    <row r="36" spans="1:17" ht="48">
      <c r="A36" s="18" t="s">
        <v>60</v>
      </c>
      <c r="B36" s="19" t="s">
        <v>23</v>
      </c>
      <c r="C36" s="23">
        <v>1750225679</v>
      </c>
      <c r="D36" s="19" t="s">
        <v>61</v>
      </c>
      <c r="E36" s="19" t="s">
        <v>27</v>
      </c>
      <c r="F36" s="80"/>
      <c r="G36" s="80"/>
      <c r="H36" s="81">
        <v>4480.6</v>
      </c>
      <c r="I36" s="80">
        <f>F36+H36</f>
        <v>4480.6</v>
      </c>
      <c r="J36" s="59">
        <v>0</v>
      </c>
      <c r="K36" s="59"/>
      <c r="L36" s="60"/>
      <c r="M36" s="59">
        <v>0</v>
      </c>
      <c r="N36" s="106">
        <v>0</v>
      </c>
      <c r="O36" s="106"/>
      <c r="P36" s="107"/>
      <c r="Q36" s="106">
        <v>0</v>
      </c>
    </row>
    <row r="37" spans="1:17" ht="60">
      <c r="A37" s="18" t="s">
        <v>59</v>
      </c>
      <c r="B37" s="19" t="s">
        <v>23</v>
      </c>
      <c r="C37" s="20" t="s">
        <v>62</v>
      </c>
      <c r="D37" s="19" t="s">
        <v>0</v>
      </c>
      <c r="E37" s="19" t="s">
        <v>0</v>
      </c>
      <c r="F37" s="80">
        <v>5117.9</v>
      </c>
      <c r="G37" s="80"/>
      <c r="H37" s="81">
        <f>H38</f>
        <v>-4480.599999999999</v>
      </c>
      <c r="I37" s="80">
        <f>I38</f>
        <v>637.3000000000002</v>
      </c>
      <c r="J37" s="59">
        <v>0</v>
      </c>
      <c r="K37" s="59"/>
      <c r="L37" s="60"/>
      <c r="M37" s="59">
        <v>0</v>
      </c>
      <c r="N37" s="106">
        <v>637.3</v>
      </c>
      <c r="O37" s="106"/>
      <c r="P37" s="107">
        <f>-N37</f>
        <v>-637.3</v>
      </c>
      <c r="Q37" s="106">
        <v>637.3</v>
      </c>
    </row>
    <row r="38" spans="1:17" ht="48">
      <c r="A38" s="18" t="s">
        <v>60</v>
      </c>
      <c r="B38" s="19" t="s">
        <v>23</v>
      </c>
      <c r="C38" s="20" t="s">
        <v>62</v>
      </c>
      <c r="D38" s="19" t="s">
        <v>61</v>
      </c>
      <c r="E38" s="19" t="s">
        <v>27</v>
      </c>
      <c r="F38" s="80">
        <v>5117.9</v>
      </c>
      <c r="G38" s="80">
        <v>637.3</v>
      </c>
      <c r="H38" s="81">
        <f>G38-F38</f>
        <v>-4480.599999999999</v>
      </c>
      <c r="I38" s="80">
        <f>F38+H38</f>
        <v>637.3000000000002</v>
      </c>
      <c r="J38" s="59">
        <v>0</v>
      </c>
      <c r="K38" s="59"/>
      <c r="L38" s="60"/>
      <c r="M38" s="59">
        <v>0</v>
      </c>
      <c r="N38" s="106">
        <v>637.3</v>
      </c>
      <c r="O38" s="106"/>
      <c r="P38" s="107">
        <f>-N38</f>
        <v>-637.3</v>
      </c>
      <c r="Q38" s="106">
        <v>637.3</v>
      </c>
    </row>
    <row r="39" spans="1:17" ht="84">
      <c r="A39" s="18" t="s">
        <v>63</v>
      </c>
      <c r="B39" s="19" t="s">
        <v>64</v>
      </c>
      <c r="C39" s="20" t="s">
        <v>65</v>
      </c>
      <c r="D39" s="19" t="s">
        <v>0</v>
      </c>
      <c r="E39" s="19" t="s">
        <v>0</v>
      </c>
      <c r="F39" s="80"/>
      <c r="G39" s="80"/>
      <c r="H39" s="81">
        <f>H40</f>
        <v>19188.8</v>
      </c>
      <c r="I39" s="80">
        <f>I40</f>
        <v>19188.8</v>
      </c>
      <c r="J39" s="59"/>
      <c r="K39" s="59"/>
      <c r="L39" s="60">
        <f>L40</f>
        <v>18323.2</v>
      </c>
      <c r="M39" s="59">
        <f>M40</f>
        <v>18323.2</v>
      </c>
      <c r="N39" s="106"/>
      <c r="O39" s="106"/>
      <c r="P39" s="107">
        <f>P40</f>
        <v>19357.7</v>
      </c>
      <c r="Q39" s="106">
        <f>Q40</f>
        <v>19357.7</v>
      </c>
    </row>
    <row r="40" spans="1:17" ht="32.25" customHeight="1">
      <c r="A40" s="18" t="s">
        <v>66</v>
      </c>
      <c r="B40" s="19" t="s">
        <v>64</v>
      </c>
      <c r="C40" s="20" t="s">
        <v>65</v>
      </c>
      <c r="D40" s="19" t="s">
        <v>67</v>
      </c>
      <c r="E40" s="19" t="s">
        <v>27</v>
      </c>
      <c r="F40" s="80"/>
      <c r="G40" s="80">
        <v>19188.8</v>
      </c>
      <c r="H40" s="81">
        <f>G40+F40</f>
        <v>19188.8</v>
      </c>
      <c r="I40" s="80">
        <f>F40+H40</f>
        <v>19188.8</v>
      </c>
      <c r="J40" s="59"/>
      <c r="K40" s="59">
        <v>18323.2</v>
      </c>
      <c r="L40" s="60">
        <f>K40-J40</f>
        <v>18323.2</v>
      </c>
      <c r="M40" s="59">
        <f>J40+L40</f>
        <v>18323.2</v>
      </c>
      <c r="N40" s="106"/>
      <c r="O40" s="106">
        <v>19357.7</v>
      </c>
      <c r="P40" s="107">
        <f>O40-N40</f>
        <v>19357.7</v>
      </c>
      <c r="Q40" s="106">
        <f>N40+P40</f>
        <v>19357.7</v>
      </c>
    </row>
    <row r="41" spans="1:17" s="44" customFormat="1" ht="36">
      <c r="A41" s="41" t="s">
        <v>68</v>
      </c>
      <c r="B41" s="41" t="s">
        <v>0</v>
      </c>
      <c r="C41" s="42" t="s">
        <v>69</v>
      </c>
      <c r="D41" s="43" t="s">
        <v>0</v>
      </c>
      <c r="E41" s="43" t="s">
        <v>0</v>
      </c>
      <c r="F41" s="79">
        <v>17748</v>
      </c>
      <c r="G41" s="79"/>
      <c r="H41" s="79">
        <f>H42+H44</f>
        <v>0</v>
      </c>
      <c r="I41" s="79">
        <f>I42+I44+I46</f>
        <v>17748</v>
      </c>
      <c r="J41" s="58">
        <v>0</v>
      </c>
      <c r="K41" s="58"/>
      <c r="L41" s="58">
        <f>L44</f>
        <v>194.2</v>
      </c>
      <c r="M41" s="58">
        <f>M42+M44+M46</f>
        <v>194.2</v>
      </c>
      <c r="N41" s="105">
        <v>503.9</v>
      </c>
      <c r="O41" s="105"/>
      <c r="P41" s="105">
        <f>P44</f>
        <v>671</v>
      </c>
      <c r="Q41" s="105">
        <f>Q42+Q44+Q46</f>
        <v>1174.9</v>
      </c>
    </row>
    <row r="42" spans="1:17" ht="84">
      <c r="A42" s="18" t="s">
        <v>70</v>
      </c>
      <c r="B42" s="19" t="s">
        <v>23</v>
      </c>
      <c r="C42" s="68">
        <v>1770125680</v>
      </c>
      <c r="D42" s="19" t="s">
        <v>0</v>
      </c>
      <c r="E42" s="19" t="s">
        <v>0</v>
      </c>
      <c r="F42" s="80">
        <v>15277</v>
      </c>
      <c r="G42" s="80"/>
      <c r="H42" s="81">
        <f>H43</f>
        <v>-503.9</v>
      </c>
      <c r="I42" s="80">
        <f>I43</f>
        <v>14773.1</v>
      </c>
      <c r="J42" s="59">
        <v>0</v>
      </c>
      <c r="K42" s="59"/>
      <c r="L42" s="60"/>
      <c r="M42" s="59"/>
      <c r="N42" s="106">
        <v>0</v>
      </c>
      <c r="O42" s="106"/>
      <c r="P42" s="107"/>
      <c r="Q42" s="106">
        <v>0</v>
      </c>
    </row>
    <row r="43" spans="1:17" ht="60">
      <c r="A43" s="18" t="s">
        <v>25</v>
      </c>
      <c r="B43" s="19" t="s">
        <v>23</v>
      </c>
      <c r="C43" s="68">
        <v>1770125680</v>
      </c>
      <c r="D43" s="19" t="s">
        <v>26</v>
      </c>
      <c r="E43" s="19" t="s">
        <v>27</v>
      </c>
      <c r="F43" s="80">
        <v>15277</v>
      </c>
      <c r="G43" s="80"/>
      <c r="H43" s="81">
        <v>-503.9</v>
      </c>
      <c r="I43" s="80">
        <f>F43+H43</f>
        <v>14773.1</v>
      </c>
      <c r="J43" s="59">
        <v>0</v>
      </c>
      <c r="K43" s="59"/>
      <c r="L43" s="60"/>
      <c r="M43" s="59"/>
      <c r="N43" s="106">
        <v>0</v>
      </c>
      <c r="O43" s="106"/>
      <c r="P43" s="107"/>
      <c r="Q43" s="106">
        <v>0</v>
      </c>
    </row>
    <row r="44" spans="1:17" ht="84">
      <c r="A44" s="18" t="s">
        <v>70</v>
      </c>
      <c r="B44" s="19" t="s">
        <v>23</v>
      </c>
      <c r="C44" s="20" t="s">
        <v>147</v>
      </c>
      <c r="D44" s="19" t="s">
        <v>0</v>
      </c>
      <c r="E44" s="19" t="s">
        <v>0</v>
      </c>
      <c r="F44" s="80"/>
      <c r="G44" s="80"/>
      <c r="H44" s="81">
        <f>H45</f>
        <v>503.9</v>
      </c>
      <c r="I44" s="80">
        <f>I45</f>
        <v>503.9</v>
      </c>
      <c r="J44" s="59">
        <v>0</v>
      </c>
      <c r="K44" s="59"/>
      <c r="L44" s="60">
        <f>L45</f>
        <v>194.2</v>
      </c>
      <c r="M44" s="59">
        <f>M45</f>
        <v>194.2</v>
      </c>
      <c r="N44" s="106">
        <v>503.9</v>
      </c>
      <c r="O44" s="106"/>
      <c r="P44" s="107">
        <f>P45</f>
        <v>671</v>
      </c>
      <c r="Q44" s="106">
        <f>Q45</f>
        <v>1174.9</v>
      </c>
    </row>
    <row r="45" spans="1:17" ht="60">
      <c r="A45" s="18" t="s">
        <v>25</v>
      </c>
      <c r="B45" s="19" t="s">
        <v>23</v>
      </c>
      <c r="C45" s="20" t="s">
        <v>147</v>
      </c>
      <c r="D45" s="19" t="s">
        <v>26</v>
      </c>
      <c r="E45" s="19" t="s">
        <v>27</v>
      </c>
      <c r="F45" s="80"/>
      <c r="G45" s="80">
        <v>503.9</v>
      </c>
      <c r="H45" s="81">
        <f>G45-F45</f>
        <v>503.9</v>
      </c>
      <c r="I45" s="80">
        <f>F45+H45</f>
        <v>503.9</v>
      </c>
      <c r="J45" s="59">
        <v>0</v>
      </c>
      <c r="K45" s="59">
        <v>194.2</v>
      </c>
      <c r="L45" s="60">
        <f>K45-J45</f>
        <v>194.2</v>
      </c>
      <c r="M45" s="59">
        <f>J45+L45</f>
        <v>194.2</v>
      </c>
      <c r="N45" s="106">
        <v>503.9</v>
      </c>
      <c r="O45" s="106">
        <v>1174.47</v>
      </c>
      <c r="P45" s="107">
        <v>671</v>
      </c>
      <c r="Q45" s="106">
        <f>N45+P45</f>
        <v>1174.9</v>
      </c>
    </row>
    <row r="46" spans="1:17" ht="36">
      <c r="A46" s="18" t="s">
        <v>73</v>
      </c>
      <c r="B46" s="19" t="s">
        <v>23</v>
      </c>
      <c r="C46" s="19" t="s">
        <v>74</v>
      </c>
      <c r="D46" s="19" t="s">
        <v>0</v>
      </c>
      <c r="E46" s="19" t="s">
        <v>0</v>
      </c>
      <c r="F46" s="80">
        <v>2471</v>
      </c>
      <c r="G46" s="80"/>
      <c r="H46" s="81"/>
      <c r="I46" s="80">
        <f>I47</f>
        <v>2471</v>
      </c>
      <c r="J46" s="59">
        <v>0</v>
      </c>
      <c r="K46" s="59"/>
      <c r="L46" s="60"/>
      <c r="M46" s="59"/>
      <c r="N46" s="106">
        <v>0</v>
      </c>
      <c r="O46" s="106"/>
      <c r="P46" s="107"/>
      <c r="Q46" s="106"/>
    </row>
    <row r="47" spans="1:17" ht="60">
      <c r="A47" s="18" t="s">
        <v>25</v>
      </c>
      <c r="B47" s="19" t="s">
        <v>23</v>
      </c>
      <c r="C47" s="22" t="s">
        <v>74</v>
      </c>
      <c r="D47" s="19" t="s">
        <v>26</v>
      </c>
      <c r="E47" s="19" t="s">
        <v>27</v>
      </c>
      <c r="F47" s="80">
        <v>2471</v>
      </c>
      <c r="G47" s="80"/>
      <c r="H47" s="81"/>
      <c r="I47" s="80">
        <f>F47+H47</f>
        <v>2471</v>
      </c>
      <c r="J47" s="59">
        <v>0</v>
      </c>
      <c r="K47" s="59"/>
      <c r="L47" s="60"/>
      <c r="M47" s="59"/>
      <c r="N47" s="106">
        <v>0</v>
      </c>
      <c r="O47" s="106"/>
      <c r="P47" s="107"/>
      <c r="Q47" s="106"/>
    </row>
    <row r="48" spans="1:17" s="44" customFormat="1" ht="24">
      <c r="A48" s="41" t="s">
        <v>75</v>
      </c>
      <c r="B48" s="41" t="s">
        <v>0</v>
      </c>
      <c r="C48" s="42" t="s">
        <v>76</v>
      </c>
      <c r="D48" s="43" t="s">
        <v>0</v>
      </c>
      <c r="E48" s="43" t="s">
        <v>0</v>
      </c>
      <c r="F48" s="79">
        <v>412381.1</v>
      </c>
      <c r="G48" s="79"/>
      <c r="H48" s="79">
        <f>H51</f>
        <v>43.30000000000291</v>
      </c>
      <c r="I48" s="79">
        <f>I49+I51</f>
        <v>412424.4</v>
      </c>
      <c r="J48" s="58">
        <v>0</v>
      </c>
      <c r="K48" s="58"/>
      <c r="L48" s="58">
        <f>L51</f>
        <v>85794</v>
      </c>
      <c r="M48" s="58">
        <f>M51</f>
        <v>85794</v>
      </c>
      <c r="N48" s="105">
        <v>85750.9</v>
      </c>
      <c r="O48" s="105"/>
      <c r="P48" s="105">
        <f>P51</f>
        <v>43.1</v>
      </c>
      <c r="Q48" s="105">
        <f>Q49+Q51</f>
        <v>85794</v>
      </c>
    </row>
    <row r="49" spans="1:17" ht="24">
      <c r="A49" s="18" t="s">
        <v>77</v>
      </c>
      <c r="B49" s="19" t="s">
        <v>23</v>
      </c>
      <c r="C49" s="19" t="s">
        <v>78</v>
      </c>
      <c r="D49" s="19" t="s">
        <v>0</v>
      </c>
      <c r="E49" s="19" t="s">
        <v>0</v>
      </c>
      <c r="F49" s="80">
        <v>326630.2</v>
      </c>
      <c r="G49" s="80"/>
      <c r="H49" s="81"/>
      <c r="I49" s="80">
        <f>I50</f>
        <v>326630.2</v>
      </c>
      <c r="J49" s="59">
        <v>0</v>
      </c>
      <c r="K49" s="59"/>
      <c r="L49" s="60"/>
      <c r="M49" s="59"/>
      <c r="N49" s="106">
        <v>0</v>
      </c>
      <c r="O49" s="106"/>
      <c r="P49" s="107"/>
      <c r="Q49" s="106">
        <v>0</v>
      </c>
    </row>
    <row r="50" spans="1:17" ht="60">
      <c r="A50" s="18" t="s">
        <v>25</v>
      </c>
      <c r="B50" s="19" t="s">
        <v>23</v>
      </c>
      <c r="C50" s="22" t="s">
        <v>78</v>
      </c>
      <c r="D50" s="19" t="s">
        <v>26</v>
      </c>
      <c r="E50" s="19" t="s">
        <v>27</v>
      </c>
      <c r="F50" s="80">
        <v>326630.2</v>
      </c>
      <c r="G50" s="80"/>
      <c r="H50" s="81"/>
      <c r="I50" s="80">
        <f>F50+H50</f>
        <v>326630.2</v>
      </c>
      <c r="J50" s="59">
        <v>0</v>
      </c>
      <c r="K50" s="59"/>
      <c r="L50" s="60"/>
      <c r="M50" s="59"/>
      <c r="N50" s="106">
        <v>0</v>
      </c>
      <c r="O50" s="106"/>
      <c r="P50" s="107"/>
      <c r="Q50" s="106">
        <v>0</v>
      </c>
    </row>
    <row r="51" spans="1:17" ht="24">
      <c r="A51" s="18" t="s">
        <v>79</v>
      </c>
      <c r="B51" s="19" t="s">
        <v>23</v>
      </c>
      <c r="C51" s="20" t="s">
        <v>80</v>
      </c>
      <c r="D51" s="19" t="s">
        <v>0</v>
      </c>
      <c r="E51" s="19" t="s">
        <v>0</v>
      </c>
      <c r="F51" s="80">
        <v>85750.9</v>
      </c>
      <c r="G51" s="80"/>
      <c r="H51" s="81">
        <f>H52</f>
        <v>43.30000000000291</v>
      </c>
      <c r="I51" s="80">
        <f>F51+H51</f>
        <v>85794.2</v>
      </c>
      <c r="J51" s="59">
        <v>0</v>
      </c>
      <c r="K51" s="59"/>
      <c r="L51" s="60">
        <f>L52</f>
        <v>85794</v>
      </c>
      <c r="M51" s="59">
        <f>J51+L51</f>
        <v>85794</v>
      </c>
      <c r="N51" s="106">
        <v>85750.9</v>
      </c>
      <c r="O51" s="106"/>
      <c r="P51" s="107">
        <v>43.1</v>
      </c>
      <c r="Q51" s="106">
        <f>N51+P51</f>
        <v>85794</v>
      </c>
    </row>
    <row r="52" spans="1:17" ht="60">
      <c r="A52" s="18" t="s">
        <v>25</v>
      </c>
      <c r="B52" s="19" t="s">
        <v>23</v>
      </c>
      <c r="C52" s="20" t="s">
        <v>80</v>
      </c>
      <c r="D52" s="19" t="s">
        <v>26</v>
      </c>
      <c r="E52" s="19" t="s">
        <v>27</v>
      </c>
      <c r="F52" s="80">
        <v>85750.9</v>
      </c>
      <c r="G52" s="80">
        <v>85794.2</v>
      </c>
      <c r="H52" s="81">
        <f>G52-F52</f>
        <v>43.30000000000291</v>
      </c>
      <c r="I52" s="80">
        <f>F52+H52</f>
        <v>85794.2</v>
      </c>
      <c r="J52" s="59">
        <v>0</v>
      </c>
      <c r="K52" s="59"/>
      <c r="L52" s="60">
        <v>85794</v>
      </c>
      <c r="M52" s="59">
        <f>J52+L52</f>
        <v>85794</v>
      </c>
      <c r="N52" s="106">
        <v>85750.9</v>
      </c>
      <c r="O52" s="106"/>
      <c r="P52" s="107">
        <f>P51</f>
        <v>43.1</v>
      </c>
      <c r="Q52" s="106">
        <f>N52+P52</f>
        <v>85794</v>
      </c>
    </row>
    <row r="53" spans="1:17" s="44" customFormat="1" ht="24">
      <c r="A53" s="41" t="s">
        <v>81</v>
      </c>
      <c r="B53" s="41" t="s">
        <v>0</v>
      </c>
      <c r="C53" s="42" t="s">
        <v>82</v>
      </c>
      <c r="D53" s="43" t="s">
        <v>0</v>
      </c>
      <c r="E53" s="43" t="s">
        <v>0</v>
      </c>
      <c r="F53" s="79">
        <v>58329.4</v>
      </c>
      <c r="G53" s="79"/>
      <c r="H53" s="81"/>
      <c r="I53" s="79">
        <f>I54+I60+I63</f>
        <v>58329.399999999994</v>
      </c>
      <c r="J53" s="58">
        <v>45974.3</v>
      </c>
      <c r="K53" s="58"/>
      <c r="L53" s="60"/>
      <c r="M53" s="58">
        <v>45974.3</v>
      </c>
      <c r="N53" s="105">
        <v>45974.3</v>
      </c>
      <c r="O53" s="105"/>
      <c r="P53" s="107"/>
      <c r="Q53" s="105">
        <f>Q54</f>
        <v>45974.299999999996</v>
      </c>
    </row>
    <row r="54" spans="1:17" ht="12.75">
      <c r="A54" s="18" t="s">
        <v>83</v>
      </c>
      <c r="B54" s="19" t="s">
        <v>23</v>
      </c>
      <c r="C54" s="19" t="s">
        <v>84</v>
      </c>
      <c r="D54" s="19" t="s">
        <v>0</v>
      </c>
      <c r="E54" s="19" t="s">
        <v>0</v>
      </c>
      <c r="F54" s="80">
        <v>45681.4</v>
      </c>
      <c r="G54" s="80"/>
      <c r="H54" s="81"/>
      <c r="I54" s="80">
        <f>I55+I56+I57+I58+I59</f>
        <v>45681.399999999994</v>
      </c>
      <c r="J54" s="59">
        <v>45974.3</v>
      </c>
      <c r="K54" s="59"/>
      <c r="L54" s="60"/>
      <c r="M54" s="59">
        <v>45974.3</v>
      </c>
      <c r="N54" s="106">
        <v>45974.3</v>
      </c>
      <c r="O54" s="106"/>
      <c r="P54" s="107"/>
      <c r="Q54" s="106">
        <f>Q55+Q56+Q57+Q58+Q59</f>
        <v>45974.299999999996</v>
      </c>
    </row>
    <row r="55" spans="1:17" ht="24">
      <c r="A55" s="18" t="s">
        <v>85</v>
      </c>
      <c r="B55" s="19" t="s">
        <v>23</v>
      </c>
      <c r="C55" s="22" t="s">
        <v>84</v>
      </c>
      <c r="D55" s="19" t="s">
        <v>86</v>
      </c>
      <c r="E55" s="19" t="s">
        <v>27</v>
      </c>
      <c r="F55" s="80">
        <v>34194.2</v>
      </c>
      <c r="G55" s="80"/>
      <c r="H55" s="81"/>
      <c r="I55" s="80">
        <f>F55+H55</f>
        <v>34194.2</v>
      </c>
      <c r="J55" s="59">
        <v>35317.2</v>
      </c>
      <c r="K55" s="59"/>
      <c r="L55" s="60"/>
      <c r="M55" s="59">
        <v>35317.2</v>
      </c>
      <c r="N55" s="106">
        <v>35317.2</v>
      </c>
      <c r="O55" s="106"/>
      <c r="P55" s="107"/>
      <c r="Q55" s="106">
        <v>35317.2</v>
      </c>
    </row>
    <row r="56" spans="1:17" ht="36">
      <c r="A56" s="18" t="s">
        <v>87</v>
      </c>
      <c r="B56" s="19" t="s">
        <v>23</v>
      </c>
      <c r="C56" s="22" t="s">
        <v>84</v>
      </c>
      <c r="D56" s="19" t="s">
        <v>88</v>
      </c>
      <c r="E56" s="19" t="s">
        <v>27</v>
      </c>
      <c r="F56" s="80">
        <v>200</v>
      </c>
      <c r="G56" s="80"/>
      <c r="H56" s="81"/>
      <c r="I56" s="80">
        <f>F56+H56</f>
        <v>200</v>
      </c>
      <c r="J56" s="59">
        <v>0</v>
      </c>
      <c r="K56" s="59"/>
      <c r="L56" s="60"/>
      <c r="M56" s="59">
        <v>0</v>
      </c>
      <c r="N56" s="106">
        <v>0</v>
      </c>
      <c r="O56" s="106"/>
      <c r="P56" s="107"/>
      <c r="Q56" s="106">
        <v>0</v>
      </c>
    </row>
    <row r="57" spans="1:17" ht="48">
      <c r="A57" s="18" t="s">
        <v>89</v>
      </c>
      <c r="B57" s="19" t="s">
        <v>23</v>
      </c>
      <c r="C57" s="22" t="s">
        <v>84</v>
      </c>
      <c r="D57" s="19" t="s">
        <v>90</v>
      </c>
      <c r="E57" s="19" t="s">
        <v>27</v>
      </c>
      <c r="F57" s="80">
        <v>10326.6</v>
      </c>
      <c r="G57" s="80"/>
      <c r="H57" s="81"/>
      <c r="I57" s="80">
        <f>F57+H57</f>
        <v>10326.6</v>
      </c>
      <c r="J57" s="59">
        <v>10657.1</v>
      </c>
      <c r="K57" s="59"/>
      <c r="L57" s="60"/>
      <c r="M57" s="59">
        <v>10657.1</v>
      </c>
      <c r="N57" s="106">
        <v>10657.1</v>
      </c>
      <c r="O57" s="106"/>
      <c r="P57" s="107"/>
      <c r="Q57" s="106">
        <v>10657.1</v>
      </c>
    </row>
    <row r="58" spans="1:17" ht="12.75">
      <c r="A58" s="18" t="s">
        <v>55</v>
      </c>
      <c r="B58" s="19" t="s">
        <v>23</v>
      </c>
      <c r="C58" s="22" t="s">
        <v>84</v>
      </c>
      <c r="D58" s="19" t="s">
        <v>56</v>
      </c>
      <c r="E58" s="19" t="s">
        <v>27</v>
      </c>
      <c r="F58" s="80">
        <v>948.6</v>
      </c>
      <c r="G58" s="80"/>
      <c r="H58" s="81"/>
      <c r="I58" s="80">
        <f>F58+H58</f>
        <v>948.6</v>
      </c>
      <c r="J58" s="59">
        <v>0</v>
      </c>
      <c r="K58" s="59"/>
      <c r="L58" s="60"/>
      <c r="M58" s="59">
        <v>0</v>
      </c>
      <c r="N58" s="106">
        <v>0</v>
      </c>
      <c r="O58" s="106"/>
      <c r="P58" s="107"/>
      <c r="Q58" s="106">
        <v>0</v>
      </c>
    </row>
    <row r="59" spans="1:17" ht="12.75">
      <c r="A59" s="18" t="s">
        <v>91</v>
      </c>
      <c r="B59" s="19" t="s">
        <v>23</v>
      </c>
      <c r="C59" s="22" t="s">
        <v>84</v>
      </c>
      <c r="D59" s="19" t="s">
        <v>92</v>
      </c>
      <c r="E59" s="19" t="s">
        <v>27</v>
      </c>
      <c r="F59" s="80">
        <v>12</v>
      </c>
      <c r="G59" s="80"/>
      <c r="H59" s="81"/>
      <c r="I59" s="80">
        <f>F59+H59</f>
        <v>12</v>
      </c>
      <c r="J59" s="59">
        <v>0</v>
      </c>
      <c r="K59" s="59"/>
      <c r="L59" s="60"/>
      <c r="M59" s="59">
        <v>0</v>
      </c>
      <c r="N59" s="106">
        <v>0</v>
      </c>
      <c r="O59" s="106"/>
      <c r="P59" s="107"/>
      <c r="Q59" s="106">
        <v>0</v>
      </c>
    </row>
    <row r="60" spans="1:17" ht="12.75">
      <c r="A60" s="18" t="s">
        <v>93</v>
      </c>
      <c r="B60" s="19" t="s">
        <v>23</v>
      </c>
      <c r="C60" s="19" t="s">
        <v>94</v>
      </c>
      <c r="D60" s="19" t="s">
        <v>0</v>
      </c>
      <c r="E60" s="19" t="s">
        <v>0</v>
      </c>
      <c r="F60" s="80">
        <v>11428</v>
      </c>
      <c r="G60" s="80"/>
      <c r="H60" s="81"/>
      <c r="I60" s="80">
        <f>I61+I62</f>
        <v>11428</v>
      </c>
      <c r="J60" s="59">
        <v>0</v>
      </c>
      <c r="K60" s="59"/>
      <c r="L60" s="60"/>
      <c r="M60" s="59">
        <v>0</v>
      </c>
      <c r="N60" s="106">
        <v>0</v>
      </c>
      <c r="O60" s="106"/>
      <c r="P60" s="107"/>
      <c r="Q60" s="106">
        <v>0</v>
      </c>
    </row>
    <row r="61" spans="1:17" ht="24">
      <c r="A61" s="18" t="s">
        <v>95</v>
      </c>
      <c r="B61" s="19" t="s">
        <v>23</v>
      </c>
      <c r="C61" s="22" t="s">
        <v>94</v>
      </c>
      <c r="D61" s="19" t="s">
        <v>96</v>
      </c>
      <c r="E61" s="19" t="s">
        <v>27</v>
      </c>
      <c r="F61" s="80">
        <v>11400</v>
      </c>
      <c r="G61" s="80"/>
      <c r="H61" s="81"/>
      <c r="I61" s="80">
        <f>F61+H61</f>
        <v>11400</v>
      </c>
      <c r="J61" s="59">
        <v>0</v>
      </c>
      <c r="K61" s="59"/>
      <c r="L61" s="60"/>
      <c r="M61" s="59">
        <v>0</v>
      </c>
      <c r="N61" s="106">
        <v>0</v>
      </c>
      <c r="O61" s="106"/>
      <c r="P61" s="107"/>
      <c r="Q61" s="106">
        <v>0</v>
      </c>
    </row>
    <row r="62" spans="1:17" ht="24">
      <c r="A62" s="18" t="s">
        <v>97</v>
      </c>
      <c r="B62" s="19" t="s">
        <v>23</v>
      </c>
      <c r="C62" s="22" t="s">
        <v>94</v>
      </c>
      <c r="D62" s="19" t="s">
        <v>98</v>
      </c>
      <c r="E62" s="19" t="s">
        <v>27</v>
      </c>
      <c r="F62" s="80">
        <v>28</v>
      </c>
      <c r="G62" s="80"/>
      <c r="H62" s="81"/>
      <c r="I62" s="80">
        <f>F62+H62</f>
        <v>28</v>
      </c>
      <c r="J62" s="59">
        <v>0</v>
      </c>
      <c r="K62" s="59"/>
      <c r="L62" s="60"/>
      <c r="M62" s="59">
        <v>0</v>
      </c>
      <c r="N62" s="106">
        <v>0</v>
      </c>
      <c r="O62" s="106"/>
      <c r="P62" s="107"/>
      <c r="Q62" s="106">
        <v>0</v>
      </c>
    </row>
    <row r="63" spans="1:17" ht="24">
      <c r="A63" s="18" t="s">
        <v>99</v>
      </c>
      <c r="B63" s="19" t="s">
        <v>23</v>
      </c>
      <c r="C63" s="19" t="s">
        <v>100</v>
      </c>
      <c r="D63" s="19" t="s">
        <v>0</v>
      </c>
      <c r="E63" s="19" t="s">
        <v>0</v>
      </c>
      <c r="F63" s="80">
        <v>1220</v>
      </c>
      <c r="G63" s="80"/>
      <c r="H63" s="81"/>
      <c r="I63" s="80">
        <f>I64</f>
        <v>1220</v>
      </c>
      <c r="J63" s="59">
        <v>0</v>
      </c>
      <c r="K63" s="59"/>
      <c r="L63" s="60"/>
      <c r="M63" s="59">
        <v>0</v>
      </c>
      <c r="N63" s="106">
        <v>0</v>
      </c>
      <c r="O63" s="106"/>
      <c r="P63" s="107"/>
      <c r="Q63" s="106">
        <v>0</v>
      </c>
    </row>
    <row r="64" spans="1:17" ht="12.75">
      <c r="A64" s="18" t="s">
        <v>55</v>
      </c>
      <c r="B64" s="19" t="s">
        <v>23</v>
      </c>
      <c r="C64" s="22" t="s">
        <v>100</v>
      </c>
      <c r="D64" s="19" t="s">
        <v>56</v>
      </c>
      <c r="E64" s="19" t="s">
        <v>27</v>
      </c>
      <c r="F64" s="80">
        <v>1220</v>
      </c>
      <c r="G64" s="80"/>
      <c r="H64" s="81"/>
      <c r="I64" s="80">
        <f>F64+H64</f>
        <v>1220</v>
      </c>
      <c r="J64" s="59">
        <v>0</v>
      </c>
      <c r="K64" s="59"/>
      <c r="L64" s="60"/>
      <c r="M64" s="59">
        <v>0</v>
      </c>
      <c r="N64" s="106">
        <v>0</v>
      </c>
      <c r="O64" s="106"/>
      <c r="P64" s="107"/>
      <c r="Q64" s="106">
        <v>0</v>
      </c>
    </row>
    <row r="65" spans="1:17" s="44" customFormat="1" ht="48">
      <c r="A65" s="41" t="s">
        <v>101</v>
      </c>
      <c r="B65" s="41" t="s">
        <v>0</v>
      </c>
      <c r="C65" s="42" t="s">
        <v>102</v>
      </c>
      <c r="D65" s="43" t="s">
        <v>0</v>
      </c>
      <c r="E65" s="43" t="s">
        <v>0</v>
      </c>
      <c r="F65" s="79">
        <v>201220.3</v>
      </c>
      <c r="G65" s="79"/>
      <c r="H65" s="79">
        <f>H70+H78+H88+H92+H96+H102</f>
        <v>-124.29999999999927</v>
      </c>
      <c r="I65" s="79">
        <f>I66+I68+I70+I72+I74+I76+I80+I82+I84+I86+I90+I94+I98+I100+I78+I88+I92+I96</f>
        <v>198595.99999999994</v>
      </c>
      <c r="J65" s="58">
        <v>0</v>
      </c>
      <c r="K65" s="58"/>
      <c r="L65" s="58">
        <f>L66+L68+L72+L74+L76+L80+L82+L84+L86+L90+L94+L98+L100</f>
        <v>97780.6</v>
      </c>
      <c r="M65" s="58">
        <f>M66+M68+M70+M72+M74+M76+M80+M82+M84+M86+M90+M94+M98+M100</f>
        <v>97780.6</v>
      </c>
      <c r="N65" s="105">
        <v>96222.1</v>
      </c>
      <c r="O65" s="105"/>
      <c r="P65" s="105">
        <f>P66+P68+P72+P74+P76+P80+P82+P84+P90+P94+P98+P100</f>
        <v>1558.4999999999993</v>
      </c>
      <c r="Q65" s="105">
        <f>Q66+Q68+Q70+Q72+Q74+Q76+Q80+Q82+Q84+Q86+Q90+Q94+Q98+Q100</f>
        <v>97780.6</v>
      </c>
    </row>
    <row r="66" spans="1:17" ht="60">
      <c r="A66" s="18" t="s">
        <v>103</v>
      </c>
      <c r="B66" s="19" t="s">
        <v>23</v>
      </c>
      <c r="C66" s="20" t="s">
        <v>104</v>
      </c>
      <c r="D66" s="19" t="s">
        <v>0</v>
      </c>
      <c r="E66" s="19" t="s">
        <v>0</v>
      </c>
      <c r="F66" s="80">
        <v>3329</v>
      </c>
      <c r="G66" s="80"/>
      <c r="H66" s="81"/>
      <c r="I66" s="80">
        <f>I67</f>
        <v>3329</v>
      </c>
      <c r="J66" s="59">
        <v>0</v>
      </c>
      <c r="K66" s="59"/>
      <c r="L66" s="60">
        <f>L67</f>
        <v>3260.5</v>
      </c>
      <c r="M66" s="59">
        <f>M67</f>
        <v>3260.5</v>
      </c>
      <c r="N66" s="106">
        <v>3329</v>
      </c>
      <c r="O66" s="106"/>
      <c r="P66" s="107">
        <f>P67</f>
        <v>-68.5</v>
      </c>
      <c r="Q66" s="106">
        <f aca="true" t="shared" si="0" ref="Q66:Q103">N66+P66</f>
        <v>3260.5</v>
      </c>
    </row>
    <row r="67" spans="1:17" ht="60">
      <c r="A67" s="18" t="s">
        <v>25</v>
      </c>
      <c r="B67" s="19" t="s">
        <v>23</v>
      </c>
      <c r="C67" s="20" t="s">
        <v>104</v>
      </c>
      <c r="D67" s="19" t="s">
        <v>26</v>
      </c>
      <c r="E67" s="19" t="s">
        <v>27</v>
      </c>
      <c r="F67" s="80">
        <v>3329</v>
      </c>
      <c r="G67" s="80"/>
      <c r="H67" s="81"/>
      <c r="I67" s="80">
        <f>F67+H67</f>
        <v>3329</v>
      </c>
      <c r="J67" s="59">
        <v>0</v>
      </c>
      <c r="K67" s="59">
        <v>3260.5</v>
      </c>
      <c r="L67" s="60">
        <f>K67-J67</f>
        <v>3260.5</v>
      </c>
      <c r="M67" s="59">
        <f>J67+L67</f>
        <v>3260.5</v>
      </c>
      <c r="N67" s="106">
        <v>3329</v>
      </c>
      <c r="O67" s="106">
        <v>3260.5</v>
      </c>
      <c r="P67" s="107">
        <f>O67-N67</f>
        <v>-68.5</v>
      </c>
      <c r="Q67" s="106">
        <f t="shared" si="0"/>
        <v>3260.5</v>
      </c>
    </row>
    <row r="68" spans="1:17" ht="60">
      <c r="A68" s="18" t="s">
        <v>105</v>
      </c>
      <c r="B68" s="19" t="s">
        <v>23</v>
      </c>
      <c r="C68" s="20" t="s">
        <v>106</v>
      </c>
      <c r="D68" s="19" t="s">
        <v>0</v>
      </c>
      <c r="E68" s="19" t="s">
        <v>0</v>
      </c>
      <c r="F68" s="80">
        <v>5719.5</v>
      </c>
      <c r="G68" s="80"/>
      <c r="H68" s="81"/>
      <c r="I68" s="80">
        <f>I69</f>
        <v>5719.5</v>
      </c>
      <c r="J68" s="59">
        <v>0</v>
      </c>
      <c r="K68" s="59"/>
      <c r="L68" s="60">
        <f>L69</f>
        <v>5601.8</v>
      </c>
      <c r="M68" s="59">
        <f>M69</f>
        <v>5601.8</v>
      </c>
      <c r="N68" s="106">
        <v>5719.5</v>
      </c>
      <c r="O68" s="106"/>
      <c r="P68" s="107">
        <f>P69</f>
        <v>-117.69999999999982</v>
      </c>
      <c r="Q68" s="106">
        <f t="shared" si="0"/>
        <v>5601.8</v>
      </c>
    </row>
    <row r="69" spans="1:17" ht="60">
      <c r="A69" s="18" t="s">
        <v>25</v>
      </c>
      <c r="B69" s="19" t="s">
        <v>23</v>
      </c>
      <c r="C69" s="20" t="s">
        <v>106</v>
      </c>
      <c r="D69" s="19" t="s">
        <v>26</v>
      </c>
      <c r="E69" s="19" t="s">
        <v>27</v>
      </c>
      <c r="F69" s="80">
        <v>5719.5</v>
      </c>
      <c r="G69" s="80"/>
      <c r="H69" s="81"/>
      <c r="I69" s="80">
        <f>F69+H69</f>
        <v>5719.5</v>
      </c>
      <c r="J69" s="59">
        <v>0</v>
      </c>
      <c r="K69" s="59">
        <v>5601.8</v>
      </c>
      <c r="L69" s="60">
        <f>K69-J69</f>
        <v>5601.8</v>
      </c>
      <c r="M69" s="59">
        <f>J69+L69</f>
        <v>5601.8</v>
      </c>
      <c r="N69" s="106">
        <v>5719.5</v>
      </c>
      <c r="O69" s="106">
        <v>5601.8</v>
      </c>
      <c r="P69" s="107">
        <f>O69-N69</f>
        <v>-117.69999999999982</v>
      </c>
      <c r="Q69" s="106">
        <f t="shared" si="0"/>
        <v>5601.8</v>
      </c>
    </row>
    <row r="70" spans="1:17" ht="36">
      <c r="A70" s="18" t="s">
        <v>107</v>
      </c>
      <c r="B70" s="19" t="s">
        <v>23</v>
      </c>
      <c r="C70" s="19" t="s">
        <v>108</v>
      </c>
      <c r="D70" s="19" t="s">
        <v>0</v>
      </c>
      <c r="E70" s="19" t="s">
        <v>0</v>
      </c>
      <c r="F70" s="80">
        <v>101433.3</v>
      </c>
      <c r="G70" s="80"/>
      <c r="H70" s="81">
        <f>H71</f>
        <v>-11024.3</v>
      </c>
      <c r="I70" s="80">
        <f>I71</f>
        <v>90409</v>
      </c>
      <c r="J70" s="59">
        <v>0</v>
      </c>
      <c r="K70" s="59"/>
      <c r="L70" s="60"/>
      <c r="M70" s="59">
        <f>M71</f>
        <v>0</v>
      </c>
      <c r="N70" s="106">
        <v>0</v>
      </c>
      <c r="O70" s="106"/>
      <c r="P70" s="107"/>
      <c r="Q70" s="106">
        <f t="shared" si="0"/>
        <v>0</v>
      </c>
    </row>
    <row r="71" spans="1:17" ht="60">
      <c r="A71" s="18" t="s">
        <v>25</v>
      </c>
      <c r="B71" s="19" t="s">
        <v>23</v>
      </c>
      <c r="C71" s="22" t="s">
        <v>108</v>
      </c>
      <c r="D71" s="19" t="s">
        <v>26</v>
      </c>
      <c r="E71" s="19" t="s">
        <v>27</v>
      </c>
      <c r="F71" s="80">
        <v>101433.3</v>
      </c>
      <c r="G71" s="80"/>
      <c r="H71" s="81">
        <f>-10824.3-200</f>
        <v>-11024.3</v>
      </c>
      <c r="I71" s="80">
        <f>F71+H71</f>
        <v>90409</v>
      </c>
      <c r="J71" s="59">
        <v>0</v>
      </c>
      <c r="K71" s="59"/>
      <c r="L71" s="60"/>
      <c r="M71" s="59">
        <f>J71+L71</f>
        <v>0</v>
      </c>
      <c r="N71" s="106">
        <v>0</v>
      </c>
      <c r="O71" s="106"/>
      <c r="P71" s="107">
        <f>O71-N71</f>
        <v>0</v>
      </c>
      <c r="Q71" s="106">
        <f t="shared" si="0"/>
        <v>0</v>
      </c>
    </row>
    <row r="72" spans="1:17" ht="108">
      <c r="A72" s="18" t="s">
        <v>109</v>
      </c>
      <c r="B72" s="19" t="s">
        <v>23</v>
      </c>
      <c r="C72" s="20" t="s">
        <v>110</v>
      </c>
      <c r="D72" s="19" t="s">
        <v>0</v>
      </c>
      <c r="E72" s="19" t="s">
        <v>0</v>
      </c>
      <c r="F72" s="80">
        <v>1409</v>
      </c>
      <c r="G72" s="80"/>
      <c r="H72" s="81"/>
      <c r="I72" s="80">
        <f>I73</f>
        <v>1409</v>
      </c>
      <c r="J72" s="59">
        <v>0</v>
      </c>
      <c r="K72" s="59"/>
      <c r="L72" s="60">
        <f>L73</f>
        <v>1380.1</v>
      </c>
      <c r="M72" s="59">
        <f>M73</f>
        <v>1380.1</v>
      </c>
      <c r="N72" s="106">
        <v>1409</v>
      </c>
      <c r="O72" s="106"/>
      <c r="P72" s="107">
        <f>P73</f>
        <v>-28.90000000000009</v>
      </c>
      <c r="Q72" s="106">
        <f t="shared" si="0"/>
        <v>1380.1</v>
      </c>
    </row>
    <row r="73" spans="1:17" ht="60">
      <c r="A73" s="18" t="s">
        <v>25</v>
      </c>
      <c r="B73" s="19" t="s">
        <v>23</v>
      </c>
      <c r="C73" s="20" t="s">
        <v>110</v>
      </c>
      <c r="D73" s="19" t="s">
        <v>26</v>
      </c>
      <c r="E73" s="19" t="s">
        <v>27</v>
      </c>
      <c r="F73" s="80">
        <v>1409</v>
      </c>
      <c r="G73" s="80"/>
      <c r="H73" s="81"/>
      <c r="I73" s="80">
        <f>F73+H73</f>
        <v>1409</v>
      </c>
      <c r="J73" s="59">
        <v>0</v>
      </c>
      <c r="K73" s="59">
        <v>1380.1</v>
      </c>
      <c r="L73" s="60">
        <f>K73-J73</f>
        <v>1380.1</v>
      </c>
      <c r="M73" s="59">
        <f>J73+L73</f>
        <v>1380.1</v>
      </c>
      <c r="N73" s="106">
        <v>1409</v>
      </c>
      <c r="O73" s="106">
        <v>1380.1</v>
      </c>
      <c r="P73" s="107">
        <f>O73-N73</f>
        <v>-28.90000000000009</v>
      </c>
      <c r="Q73" s="106">
        <f t="shared" si="0"/>
        <v>1380.1</v>
      </c>
    </row>
    <row r="74" spans="1:17" ht="60">
      <c r="A74" s="18" t="s">
        <v>111</v>
      </c>
      <c r="B74" s="19" t="s">
        <v>23</v>
      </c>
      <c r="C74" s="20" t="s">
        <v>112</v>
      </c>
      <c r="D74" s="19" t="s">
        <v>0</v>
      </c>
      <c r="E74" s="19" t="s">
        <v>0</v>
      </c>
      <c r="F74" s="80">
        <v>5345</v>
      </c>
      <c r="G74" s="80"/>
      <c r="H74" s="81"/>
      <c r="I74" s="80">
        <f>I75</f>
        <v>5345</v>
      </c>
      <c r="J74" s="59">
        <v>0</v>
      </c>
      <c r="K74" s="59"/>
      <c r="L74" s="60">
        <f>L75</f>
        <v>5235</v>
      </c>
      <c r="M74" s="59">
        <f>M75</f>
        <v>5235</v>
      </c>
      <c r="N74" s="106">
        <v>5345</v>
      </c>
      <c r="O74" s="106"/>
      <c r="P74" s="107">
        <f>P75</f>
        <v>-110</v>
      </c>
      <c r="Q74" s="106">
        <f t="shared" si="0"/>
        <v>5235</v>
      </c>
    </row>
    <row r="75" spans="1:17" ht="60">
      <c r="A75" s="18" t="s">
        <v>25</v>
      </c>
      <c r="B75" s="19" t="s">
        <v>23</v>
      </c>
      <c r="C75" s="20" t="s">
        <v>112</v>
      </c>
      <c r="D75" s="19" t="s">
        <v>26</v>
      </c>
      <c r="E75" s="19" t="s">
        <v>27</v>
      </c>
      <c r="F75" s="80">
        <v>5345</v>
      </c>
      <c r="G75" s="80"/>
      <c r="H75" s="81"/>
      <c r="I75" s="80">
        <f>F75+H75</f>
        <v>5345</v>
      </c>
      <c r="J75" s="59">
        <v>0</v>
      </c>
      <c r="K75" s="59">
        <v>5235</v>
      </c>
      <c r="L75" s="60">
        <f>K75-J75</f>
        <v>5235</v>
      </c>
      <c r="M75" s="59">
        <f>J75+L75</f>
        <v>5235</v>
      </c>
      <c r="N75" s="106">
        <v>5345</v>
      </c>
      <c r="O75" s="106">
        <v>5235</v>
      </c>
      <c r="P75" s="107">
        <f>O75-N75</f>
        <v>-110</v>
      </c>
      <c r="Q75" s="106">
        <f t="shared" si="0"/>
        <v>5235</v>
      </c>
    </row>
    <row r="76" spans="1:17" ht="60">
      <c r="A76" s="18" t="s">
        <v>113</v>
      </c>
      <c r="B76" s="19" t="s">
        <v>23</v>
      </c>
      <c r="C76" s="20" t="s">
        <v>114</v>
      </c>
      <c r="D76" s="19" t="s">
        <v>0</v>
      </c>
      <c r="E76" s="19" t="s">
        <v>0</v>
      </c>
      <c r="F76" s="80">
        <v>19873.5</v>
      </c>
      <c r="G76" s="80"/>
      <c r="H76" s="81"/>
      <c r="I76" s="80">
        <f>I77</f>
        <v>19873.5</v>
      </c>
      <c r="J76" s="59">
        <v>0</v>
      </c>
      <c r="K76" s="59"/>
      <c r="L76" s="60">
        <f>L77</f>
        <v>19464.6</v>
      </c>
      <c r="M76" s="59">
        <f>M77</f>
        <v>19464.6</v>
      </c>
      <c r="N76" s="106">
        <v>19873.5</v>
      </c>
      <c r="O76" s="106"/>
      <c r="P76" s="107">
        <f>P77</f>
        <v>-408.90000000000146</v>
      </c>
      <c r="Q76" s="106">
        <f t="shared" si="0"/>
        <v>19464.6</v>
      </c>
    </row>
    <row r="77" spans="1:17" ht="60">
      <c r="A77" s="18" t="s">
        <v>25</v>
      </c>
      <c r="B77" s="19" t="s">
        <v>23</v>
      </c>
      <c r="C77" s="20" t="s">
        <v>114</v>
      </c>
      <c r="D77" s="19" t="s">
        <v>26</v>
      </c>
      <c r="E77" s="19" t="s">
        <v>27</v>
      </c>
      <c r="F77" s="80">
        <v>19873.5</v>
      </c>
      <c r="G77" s="80"/>
      <c r="H77" s="81"/>
      <c r="I77" s="80">
        <f>F77+H77</f>
        <v>19873.5</v>
      </c>
      <c r="J77" s="59">
        <v>0</v>
      </c>
      <c r="K77" s="59">
        <v>19464.6</v>
      </c>
      <c r="L77" s="60">
        <f>K77-J77</f>
        <v>19464.6</v>
      </c>
      <c r="M77" s="59">
        <f>J77+L77</f>
        <v>19464.6</v>
      </c>
      <c r="N77" s="106">
        <v>19873.5</v>
      </c>
      <c r="O77" s="106">
        <v>19464.6</v>
      </c>
      <c r="P77" s="107">
        <f>O77-N77</f>
        <v>-408.90000000000146</v>
      </c>
      <c r="Q77" s="106">
        <f t="shared" si="0"/>
        <v>19464.6</v>
      </c>
    </row>
    <row r="78" spans="1:17" ht="84">
      <c r="A78" s="18" t="s">
        <v>115</v>
      </c>
      <c r="B78" s="19" t="s">
        <v>23</v>
      </c>
      <c r="C78" s="24" t="s">
        <v>116</v>
      </c>
      <c r="D78" s="19" t="s">
        <v>0</v>
      </c>
      <c r="E78" s="19" t="s">
        <v>0</v>
      </c>
      <c r="F78" s="80"/>
      <c r="G78" s="80"/>
      <c r="H78" s="81">
        <f>H79</f>
        <v>900</v>
      </c>
      <c r="I78" s="80">
        <f>I79</f>
        <v>900</v>
      </c>
      <c r="J78" s="59"/>
      <c r="K78" s="59"/>
      <c r="L78" s="60"/>
      <c r="M78" s="59"/>
      <c r="N78" s="106"/>
      <c r="O78" s="106"/>
      <c r="P78" s="107"/>
      <c r="Q78" s="106">
        <f t="shared" si="0"/>
        <v>0</v>
      </c>
    </row>
    <row r="79" spans="1:17" ht="108">
      <c r="A79" s="18" t="s">
        <v>117</v>
      </c>
      <c r="B79" s="19" t="s">
        <v>23</v>
      </c>
      <c r="C79" s="25" t="s">
        <v>116</v>
      </c>
      <c r="D79" s="19" t="s">
        <v>118</v>
      </c>
      <c r="E79" s="19" t="s">
        <v>27</v>
      </c>
      <c r="F79" s="80"/>
      <c r="G79" s="80"/>
      <c r="H79" s="81">
        <v>900</v>
      </c>
      <c r="I79" s="80">
        <f>F79+H79</f>
        <v>900</v>
      </c>
      <c r="J79" s="59"/>
      <c r="K79" s="59"/>
      <c r="L79" s="60"/>
      <c r="M79" s="59"/>
      <c r="N79" s="106"/>
      <c r="O79" s="106"/>
      <c r="P79" s="107"/>
      <c r="Q79" s="106">
        <f t="shared" si="0"/>
        <v>0</v>
      </c>
    </row>
    <row r="80" spans="1:17" ht="84">
      <c r="A80" s="18" t="s">
        <v>115</v>
      </c>
      <c r="B80" s="19" t="s">
        <v>23</v>
      </c>
      <c r="C80" s="20" t="s">
        <v>119</v>
      </c>
      <c r="D80" s="19" t="s">
        <v>0</v>
      </c>
      <c r="E80" s="19" t="s">
        <v>0</v>
      </c>
      <c r="F80" s="80">
        <v>2068.9</v>
      </c>
      <c r="G80" s="80"/>
      <c r="H80" s="81"/>
      <c r="I80" s="80">
        <f>I81</f>
        <v>2068.9</v>
      </c>
      <c r="J80" s="59">
        <v>0</v>
      </c>
      <c r="K80" s="59"/>
      <c r="L80" s="60">
        <f>L81</f>
        <v>2026.3</v>
      </c>
      <c r="M80" s="59">
        <f>M81</f>
        <v>2026.3</v>
      </c>
      <c r="N80" s="106">
        <v>2068.9</v>
      </c>
      <c r="O80" s="106"/>
      <c r="P80" s="107">
        <f>P81</f>
        <v>-42.600000000000136</v>
      </c>
      <c r="Q80" s="106">
        <f t="shared" si="0"/>
        <v>2026.3</v>
      </c>
    </row>
    <row r="81" spans="1:17" ht="108">
      <c r="A81" s="18" t="s">
        <v>117</v>
      </c>
      <c r="B81" s="19" t="s">
        <v>23</v>
      </c>
      <c r="C81" s="20" t="s">
        <v>119</v>
      </c>
      <c r="D81" s="19" t="s">
        <v>118</v>
      </c>
      <c r="E81" s="19" t="s">
        <v>27</v>
      </c>
      <c r="F81" s="80">
        <v>2068.9</v>
      </c>
      <c r="G81" s="80"/>
      <c r="H81" s="82"/>
      <c r="I81" s="80">
        <f>F81+H81</f>
        <v>2068.9</v>
      </c>
      <c r="J81" s="59">
        <v>0</v>
      </c>
      <c r="K81" s="59">
        <v>2026.3</v>
      </c>
      <c r="L81" s="60">
        <f>K81-J81</f>
        <v>2026.3</v>
      </c>
      <c r="M81" s="59">
        <f>J81+L81</f>
        <v>2026.3</v>
      </c>
      <c r="N81" s="106">
        <v>2068.9</v>
      </c>
      <c r="O81" s="106">
        <v>2026.3</v>
      </c>
      <c r="P81" s="107">
        <f>O81-N81</f>
        <v>-42.600000000000136</v>
      </c>
      <c r="Q81" s="106">
        <f t="shared" si="0"/>
        <v>2026.3</v>
      </c>
    </row>
    <row r="82" spans="1:17" ht="60">
      <c r="A82" s="18" t="s">
        <v>120</v>
      </c>
      <c r="B82" s="19" t="s">
        <v>23</v>
      </c>
      <c r="C82" s="20" t="s">
        <v>121</v>
      </c>
      <c r="D82" s="19" t="s">
        <v>0</v>
      </c>
      <c r="E82" s="19" t="s">
        <v>0</v>
      </c>
      <c r="F82" s="80">
        <v>4517.8</v>
      </c>
      <c r="G82" s="80"/>
      <c r="H82" s="81"/>
      <c r="I82" s="80">
        <f>I83</f>
        <v>4517.8</v>
      </c>
      <c r="J82" s="59">
        <v>0</v>
      </c>
      <c r="K82" s="59"/>
      <c r="L82" s="60">
        <f>L83</f>
        <v>4424.8</v>
      </c>
      <c r="M82" s="59">
        <f>M83</f>
        <v>4424.8</v>
      </c>
      <c r="N82" s="106">
        <v>4517.8</v>
      </c>
      <c r="O82" s="106"/>
      <c r="P82" s="107">
        <f>P83</f>
        <v>-93</v>
      </c>
      <c r="Q82" s="106">
        <f t="shared" si="0"/>
        <v>4424.8</v>
      </c>
    </row>
    <row r="83" spans="1:17" ht="108">
      <c r="A83" s="18" t="s">
        <v>117</v>
      </c>
      <c r="B83" s="19" t="s">
        <v>23</v>
      </c>
      <c r="C83" s="20" t="s">
        <v>121</v>
      </c>
      <c r="D83" s="19" t="s">
        <v>118</v>
      </c>
      <c r="E83" s="19" t="s">
        <v>27</v>
      </c>
      <c r="F83" s="80">
        <v>4517.8</v>
      </c>
      <c r="G83" s="80"/>
      <c r="H83" s="81"/>
      <c r="I83" s="80">
        <f>F83+H83</f>
        <v>4517.8</v>
      </c>
      <c r="J83" s="59">
        <v>0</v>
      </c>
      <c r="K83" s="59">
        <v>4424.8</v>
      </c>
      <c r="L83" s="60">
        <f>K83-J83</f>
        <v>4424.8</v>
      </c>
      <c r="M83" s="59">
        <f>J83+L83</f>
        <v>4424.8</v>
      </c>
      <c r="N83" s="106">
        <v>4517.8</v>
      </c>
      <c r="O83" s="106">
        <v>4424.8</v>
      </c>
      <c r="P83" s="107">
        <f>O83-N83</f>
        <v>-93</v>
      </c>
      <c r="Q83" s="106">
        <f t="shared" si="0"/>
        <v>4424.8</v>
      </c>
    </row>
    <row r="84" spans="1:17" ht="60">
      <c r="A84" s="18" t="s">
        <v>122</v>
      </c>
      <c r="B84" s="19" t="s">
        <v>23</v>
      </c>
      <c r="C84" s="20" t="s">
        <v>123</v>
      </c>
      <c r="D84" s="19" t="s">
        <v>0</v>
      </c>
      <c r="E84" s="19" t="s">
        <v>0</v>
      </c>
      <c r="F84" s="80">
        <v>5628.4</v>
      </c>
      <c r="G84" s="80"/>
      <c r="H84" s="81"/>
      <c r="I84" s="80">
        <f>I85</f>
        <v>5628.4</v>
      </c>
      <c r="J84" s="59">
        <v>0</v>
      </c>
      <c r="K84" s="59"/>
      <c r="L84" s="60">
        <f>L85</f>
        <v>5512.6</v>
      </c>
      <c r="M84" s="59">
        <f>M85</f>
        <v>5512.6</v>
      </c>
      <c r="N84" s="106">
        <v>5628.4</v>
      </c>
      <c r="O84" s="106"/>
      <c r="P84" s="107">
        <f>P85</f>
        <v>-115.79999999999927</v>
      </c>
      <c r="Q84" s="106">
        <f t="shared" si="0"/>
        <v>5512.6</v>
      </c>
    </row>
    <row r="85" spans="1:17" ht="108">
      <c r="A85" s="18" t="s">
        <v>117</v>
      </c>
      <c r="B85" s="19" t="s">
        <v>23</v>
      </c>
      <c r="C85" s="20" t="s">
        <v>123</v>
      </c>
      <c r="D85" s="19" t="s">
        <v>118</v>
      </c>
      <c r="E85" s="19" t="s">
        <v>27</v>
      </c>
      <c r="F85" s="80">
        <v>5628.4</v>
      </c>
      <c r="G85" s="80"/>
      <c r="H85" s="81"/>
      <c r="I85" s="80">
        <f>F85+H85</f>
        <v>5628.4</v>
      </c>
      <c r="J85" s="59">
        <v>0</v>
      </c>
      <c r="K85" s="59">
        <v>5512.6</v>
      </c>
      <c r="L85" s="60">
        <f>K85-J85</f>
        <v>5512.6</v>
      </c>
      <c r="M85" s="59">
        <f>J85+L85</f>
        <v>5512.6</v>
      </c>
      <c r="N85" s="106">
        <v>5628.4</v>
      </c>
      <c r="O85" s="106">
        <v>5512.6</v>
      </c>
      <c r="P85" s="107">
        <f>O85-N85</f>
        <v>-115.79999999999927</v>
      </c>
      <c r="Q85" s="106">
        <f t="shared" si="0"/>
        <v>5512.6</v>
      </c>
    </row>
    <row r="86" spans="1:17" ht="72">
      <c r="A86" s="18" t="s">
        <v>124</v>
      </c>
      <c r="B86" s="19" t="s">
        <v>23</v>
      </c>
      <c r="C86" s="20" t="s">
        <v>125</v>
      </c>
      <c r="D86" s="19" t="s">
        <v>0</v>
      </c>
      <c r="E86" s="19" t="s">
        <v>0</v>
      </c>
      <c r="F86" s="80">
        <v>2280</v>
      </c>
      <c r="G86" s="80"/>
      <c r="H86" s="81"/>
      <c r="I86" s="80">
        <f>I87</f>
        <v>2280</v>
      </c>
      <c r="J86" s="59">
        <v>0</v>
      </c>
      <c r="K86" s="59"/>
      <c r="L86" s="60">
        <f>L87</f>
        <v>2280</v>
      </c>
      <c r="M86" s="59">
        <f>M87</f>
        <v>2280</v>
      </c>
      <c r="N86" s="106">
        <v>2280</v>
      </c>
      <c r="O86" s="106"/>
      <c r="P86" s="107"/>
      <c r="Q86" s="106">
        <f t="shared" si="0"/>
        <v>2280</v>
      </c>
    </row>
    <row r="87" spans="1:17" ht="60">
      <c r="A87" s="18" t="s">
        <v>25</v>
      </c>
      <c r="B87" s="19" t="s">
        <v>23</v>
      </c>
      <c r="C87" s="20" t="s">
        <v>125</v>
      </c>
      <c r="D87" s="19" t="s">
        <v>26</v>
      </c>
      <c r="E87" s="19" t="s">
        <v>27</v>
      </c>
      <c r="F87" s="80">
        <v>2280</v>
      </c>
      <c r="G87" s="80"/>
      <c r="H87" s="81"/>
      <c r="I87" s="80">
        <f>F87+H87</f>
        <v>2280</v>
      </c>
      <c r="J87" s="59">
        <v>0</v>
      </c>
      <c r="K87" s="59">
        <v>2280</v>
      </c>
      <c r="L87" s="60">
        <f>K87-J87</f>
        <v>2280</v>
      </c>
      <c r="M87" s="59">
        <f>J87+L87</f>
        <v>2280</v>
      </c>
      <c r="N87" s="106">
        <v>2280</v>
      </c>
      <c r="O87" s="106">
        <v>2280</v>
      </c>
      <c r="P87" s="107">
        <f>O87-N87</f>
        <v>0</v>
      </c>
      <c r="Q87" s="106">
        <f t="shared" si="0"/>
        <v>2280</v>
      </c>
    </row>
    <row r="88" spans="1:17" ht="84">
      <c r="A88" s="18" t="s">
        <v>126</v>
      </c>
      <c r="B88" s="19" t="s">
        <v>23</v>
      </c>
      <c r="C88" s="20" t="s">
        <v>148</v>
      </c>
      <c r="D88" s="19" t="s">
        <v>0</v>
      </c>
      <c r="E88" s="19" t="s">
        <v>0</v>
      </c>
      <c r="F88" s="80"/>
      <c r="G88" s="80"/>
      <c r="H88" s="81">
        <f>H89</f>
        <v>500</v>
      </c>
      <c r="I88" s="80">
        <f>I89</f>
        <v>500</v>
      </c>
      <c r="J88" s="59"/>
      <c r="K88" s="59"/>
      <c r="L88" s="60"/>
      <c r="M88" s="59"/>
      <c r="N88" s="106"/>
      <c r="O88" s="106"/>
      <c r="P88" s="107"/>
      <c r="Q88" s="106">
        <f t="shared" si="0"/>
        <v>0</v>
      </c>
    </row>
    <row r="89" spans="1:17" ht="60">
      <c r="A89" s="18" t="s">
        <v>25</v>
      </c>
      <c r="B89" s="19" t="s">
        <v>23</v>
      </c>
      <c r="C89" s="20" t="s">
        <v>148</v>
      </c>
      <c r="D89" s="19" t="s">
        <v>26</v>
      </c>
      <c r="E89" s="19" t="s">
        <v>27</v>
      </c>
      <c r="F89" s="80"/>
      <c r="G89" s="80"/>
      <c r="H89" s="81">
        <v>500</v>
      </c>
      <c r="I89" s="80">
        <f>F89+H89</f>
        <v>500</v>
      </c>
      <c r="J89" s="59"/>
      <c r="K89" s="59"/>
      <c r="L89" s="60"/>
      <c r="M89" s="59"/>
      <c r="N89" s="106"/>
      <c r="O89" s="106"/>
      <c r="P89" s="107"/>
      <c r="Q89" s="106">
        <f t="shared" si="0"/>
        <v>0</v>
      </c>
    </row>
    <row r="90" spans="1:17" ht="84">
      <c r="A90" s="18" t="s">
        <v>126</v>
      </c>
      <c r="B90" s="19" t="s">
        <v>23</v>
      </c>
      <c r="C90" s="20" t="s">
        <v>127</v>
      </c>
      <c r="D90" s="19" t="s">
        <v>0</v>
      </c>
      <c r="E90" s="19" t="s">
        <v>0</v>
      </c>
      <c r="F90" s="80">
        <v>2268.8</v>
      </c>
      <c r="G90" s="80"/>
      <c r="H90" s="81"/>
      <c r="I90" s="80">
        <f>I91</f>
        <v>2268.8</v>
      </c>
      <c r="J90" s="59">
        <v>0</v>
      </c>
      <c r="K90" s="59"/>
      <c r="L90" s="60">
        <f>L91</f>
        <v>2222.1</v>
      </c>
      <c r="M90" s="59">
        <f>M91</f>
        <v>2222.1</v>
      </c>
      <c r="N90" s="106">
        <v>2268.8</v>
      </c>
      <c r="O90" s="106"/>
      <c r="P90" s="107">
        <f>P91</f>
        <v>-46.70000000000027</v>
      </c>
      <c r="Q90" s="106">
        <f t="shared" si="0"/>
        <v>2222.1</v>
      </c>
    </row>
    <row r="91" spans="1:17" ht="60">
      <c r="A91" s="18" t="s">
        <v>25</v>
      </c>
      <c r="B91" s="19" t="s">
        <v>23</v>
      </c>
      <c r="C91" s="20" t="s">
        <v>127</v>
      </c>
      <c r="D91" s="19" t="s">
        <v>26</v>
      </c>
      <c r="E91" s="19" t="s">
        <v>27</v>
      </c>
      <c r="F91" s="80">
        <v>2268.8</v>
      </c>
      <c r="G91" s="80"/>
      <c r="H91" s="82"/>
      <c r="I91" s="80">
        <f>F91+H91</f>
        <v>2268.8</v>
      </c>
      <c r="J91" s="59">
        <v>0</v>
      </c>
      <c r="K91" s="59">
        <v>2222.1</v>
      </c>
      <c r="L91" s="60">
        <f>K91-J91</f>
        <v>2222.1</v>
      </c>
      <c r="M91" s="59">
        <f>J91+L91</f>
        <v>2222.1</v>
      </c>
      <c r="N91" s="106">
        <v>2268.8</v>
      </c>
      <c r="O91" s="106">
        <v>2222.1</v>
      </c>
      <c r="P91" s="107">
        <f>O91-N91</f>
        <v>-46.70000000000027</v>
      </c>
      <c r="Q91" s="106">
        <f t="shared" si="0"/>
        <v>2222.1</v>
      </c>
    </row>
    <row r="92" spans="1:17" ht="84">
      <c r="A92" s="18" t="s">
        <v>128</v>
      </c>
      <c r="B92" s="19" t="s">
        <v>23</v>
      </c>
      <c r="C92" s="24" t="s">
        <v>129</v>
      </c>
      <c r="D92" s="19" t="s">
        <v>0</v>
      </c>
      <c r="E92" s="19" t="s">
        <v>0</v>
      </c>
      <c r="F92" s="80"/>
      <c r="G92" s="83"/>
      <c r="H92" s="84">
        <f>H93</f>
        <v>4500</v>
      </c>
      <c r="I92" s="85">
        <f>I93</f>
        <v>4500</v>
      </c>
      <c r="J92" s="59"/>
      <c r="K92" s="59"/>
      <c r="L92" s="60"/>
      <c r="M92" s="59"/>
      <c r="N92" s="106"/>
      <c r="O92" s="108"/>
      <c r="P92" s="107"/>
      <c r="Q92" s="106">
        <f t="shared" si="0"/>
        <v>0</v>
      </c>
    </row>
    <row r="93" spans="1:17" ht="60">
      <c r="A93" s="18" t="s">
        <v>25</v>
      </c>
      <c r="B93" s="19" t="s">
        <v>23</v>
      </c>
      <c r="C93" s="25" t="s">
        <v>129</v>
      </c>
      <c r="D93" s="19" t="s">
        <v>26</v>
      </c>
      <c r="E93" s="19" t="s">
        <v>27</v>
      </c>
      <c r="F93" s="80"/>
      <c r="G93" s="80"/>
      <c r="H93" s="86">
        <v>4500</v>
      </c>
      <c r="I93" s="80">
        <f>F93+H93</f>
        <v>4500</v>
      </c>
      <c r="J93" s="59"/>
      <c r="K93" s="59"/>
      <c r="L93" s="60"/>
      <c r="M93" s="59"/>
      <c r="N93" s="106"/>
      <c r="O93" s="108"/>
      <c r="P93" s="107"/>
      <c r="Q93" s="106">
        <f t="shared" si="0"/>
        <v>0</v>
      </c>
    </row>
    <row r="94" spans="1:18" ht="84">
      <c r="A94" s="18" t="s">
        <v>128</v>
      </c>
      <c r="B94" s="19" t="s">
        <v>23</v>
      </c>
      <c r="C94" s="20" t="s">
        <v>130</v>
      </c>
      <c r="D94" s="19" t="s">
        <v>0</v>
      </c>
      <c r="E94" s="19" t="s">
        <v>0</v>
      </c>
      <c r="F94" s="80">
        <v>23460.8</v>
      </c>
      <c r="G94" s="80"/>
      <c r="H94" s="87"/>
      <c r="I94" s="80">
        <f>I95</f>
        <v>23460.8</v>
      </c>
      <c r="J94" s="59"/>
      <c r="K94" s="59">
        <v>0</v>
      </c>
      <c r="L94" s="60">
        <f>L95</f>
        <v>22978</v>
      </c>
      <c r="M94" s="59">
        <f>M95</f>
        <v>22978</v>
      </c>
      <c r="N94" s="106">
        <v>21043.9</v>
      </c>
      <c r="P94" s="107">
        <f>P95</f>
        <v>1934.0999999999985</v>
      </c>
      <c r="Q94" s="106">
        <f t="shared" si="0"/>
        <v>22978</v>
      </c>
      <c r="R94" s="26"/>
    </row>
    <row r="95" spans="1:18" ht="60">
      <c r="A95" s="18" t="s">
        <v>25</v>
      </c>
      <c r="B95" s="19" t="s">
        <v>23</v>
      </c>
      <c r="C95" s="20" t="s">
        <v>130</v>
      </c>
      <c r="D95" s="19" t="s">
        <v>26</v>
      </c>
      <c r="E95" s="19" t="s">
        <v>27</v>
      </c>
      <c r="F95" s="80">
        <v>23460.8</v>
      </c>
      <c r="G95" s="83"/>
      <c r="H95" s="88"/>
      <c r="I95" s="85">
        <f>F95+H95</f>
        <v>23460.8</v>
      </c>
      <c r="J95" s="59"/>
      <c r="K95" s="59">
        <v>22978</v>
      </c>
      <c r="L95" s="60">
        <f>K95-J95</f>
        <v>22978</v>
      </c>
      <c r="M95" s="59">
        <f>J95+L95</f>
        <v>22978</v>
      </c>
      <c r="N95" s="106">
        <v>21043.9</v>
      </c>
      <c r="O95" s="106">
        <v>22978</v>
      </c>
      <c r="P95" s="107">
        <f>O95-N95</f>
        <v>1934.0999999999985</v>
      </c>
      <c r="Q95" s="106">
        <f t="shared" si="0"/>
        <v>22978</v>
      </c>
      <c r="R95" s="26"/>
    </row>
    <row r="96" spans="1:18" ht="72">
      <c r="A96" s="18" t="s">
        <v>131</v>
      </c>
      <c r="B96" s="19" t="s">
        <v>23</v>
      </c>
      <c r="C96" s="24" t="s">
        <v>132</v>
      </c>
      <c r="D96" s="19" t="s">
        <v>0</v>
      </c>
      <c r="E96" s="19" t="s">
        <v>0</v>
      </c>
      <c r="F96" s="80"/>
      <c r="G96" s="83"/>
      <c r="H96" s="86">
        <f>H97</f>
        <v>2500</v>
      </c>
      <c r="I96" s="85">
        <f>I97</f>
        <v>2500</v>
      </c>
      <c r="J96" s="59"/>
      <c r="K96" s="59"/>
      <c r="L96" s="60"/>
      <c r="M96" s="59"/>
      <c r="N96" s="106"/>
      <c r="O96" s="106"/>
      <c r="P96" s="107"/>
      <c r="Q96" s="106">
        <f t="shared" si="0"/>
        <v>0</v>
      </c>
      <c r="R96" s="26"/>
    </row>
    <row r="97" spans="1:18" ht="60">
      <c r="A97" s="18" t="s">
        <v>25</v>
      </c>
      <c r="B97" s="19" t="s">
        <v>23</v>
      </c>
      <c r="C97" s="24" t="s">
        <v>132</v>
      </c>
      <c r="D97" s="19" t="s">
        <v>26</v>
      </c>
      <c r="E97" s="19" t="s">
        <v>27</v>
      </c>
      <c r="F97" s="80"/>
      <c r="G97" s="80"/>
      <c r="H97" s="86">
        <v>2500</v>
      </c>
      <c r="I97" s="80">
        <f>F97+H97</f>
        <v>2500</v>
      </c>
      <c r="J97" s="59"/>
      <c r="K97" s="59"/>
      <c r="L97" s="60"/>
      <c r="M97" s="59"/>
      <c r="N97" s="106"/>
      <c r="O97" s="106"/>
      <c r="P97" s="107"/>
      <c r="Q97" s="106">
        <f t="shared" si="0"/>
        <v>0</v>
      </c>
      <c r="R97" s="26"/>
    </row>
    <row r="98" spans="1:17" ht="72">
      <c r="A98" s="18" t="s">
        <v>131</v>
      </c>
      <c r="B98" s="19" t="s">
        <v>23</v>
      </c>
      <c r="C98" s="20" t="s">
        <v>133</v>
      </c>
      <c r="D98" s="19" t="s">
        <v>0</v>
      </c>
      <c r="E98" s="19" t="s">
        <v>0</v>
      </c>
      <c r="F98" s="80">
        <v>12480</v>
      </c>
      <c r="G98" s="80"/>
      <c r="H98" s="81"/>
      <c r="I98" s="80">
        <f>I99</f>
        <v>12480</v>
      </c>
      <c r="J98" s="59">
        <v>0</v>
      </c>
      <c r="K98" s="59"/>
      <c r="L98" s="60">
        <f>L99</f>
        <v>12223.2</v>
      </c>
      <c r="M98" s="59">
        <f>M99</f>
        <v>12223.2</v>
      </c>
      <c r="N98" s="106">
        <v>11332</v>
      </c>
      <c r="O98" s="106"/>
      <c r="P98" s="107">
        <f>P99</f>
        <v>891.2000000000007</v>
      </c>
      <c r="Q98" s="106">
        <f t="shared" si="0"/>
        <v>12223.2</v>
      </c>
    </row>
    <row r="99" spans="1:17" ht="60">
      <c r="A99" s="18" t="s">
        <v>25</v>
      </c>
      <c r="B99" s="19" t="s">
        <v>23</v>
      </c>
      <c r="C99" s="20" t="s">
        <v>133</v>
      </c>
      <c r="D99" s="19" t="s">
        <v>26</v>
      </c>
      <c r="E99" s="19" t="s">
        <v>27</v>
      </c>
      <c r="F99" s="80">
        <v>12480</v>
      </c>
      <c r="G99" s="80"/>
      <c r="H99" s="82"/>
      <c r="I99" s="80">
        <f>F99+H99</f>
        <v>12480</v>
      </c>
      <c r="J99" s="59">
        <v>0</v>
      </c>
      <c r="K99" s="59">
        <v>12223.2</v>
      </c>
      <c r="L99" s="60">
        <f>K99-J99</f>
        <v>12223.2</v>
      </c>
      <c r="M99" s="59">
        <f>J99+L99</f>
        <v>12223.2</v>
      </c>
      <c r="N99" s="106">
        <v>11332</v>
      </c>
      <c r="O99" s="106">
        <v>12223.2</v>
      </c>
      <c r="P99" s="107">
        <f>O99-N99</f>
        <v>891.2000000000007</v>
      </c>
      <c r="Q99" s="106">
        <f t="shared" si="0"/>
        <v>12223.2</v>
      </c>
    </row>
    <row r="100" spans="1:17" ht="60.75" customHeight="1">
      <c r="A100" s="18" t="s">
        <v>134</v>
      </c>
      <c r="B100" s="19" t="s">
        <v>23</v>
      </c>
      <c r="C100" s="20" t="s">
        <v>135</v>
      </c>
      <c r="D100" s="19" t="s">
        <v>0</v>
      </c>
      <c r="E100" s="19" t="s">
        <v>0</v>
      </c>
      <c r="F100" s="80">
        <v>11406.3</v>
      </c>
      <c r="G100" s="80"/>
      <c r="H100" s="81"/>
      <c r="I100" s="80">
        <f>I101</f>
        <v>11406.3</v>
      </c>
      <c r="J100" s="59">
        <v>0</v>
      </c>
      <c r="K100" s="59"/>
      <c r="L100" s="60">
        <f>L101</f>
        <v>11171.6</v>
      </c>
      <c r="M100" s="59">
        <f>M101</f>
        <v>11171.6</v>
      </c>
      <c r="N100" s="106">
        <v>11406.3</v>
      </c>
      <c r="O100" s="106"/>
      <c r="P100" s="107">
        <f>P101</f>
        <v>-234.6999999999989</v>
      </c>
      <c r="Q100" s="106">
        <f t="shared" si="0"/>
        <v>11171.6</v>
      </c>
    </row>
    <row r="101" spans="1:17" ht="60.75" customHeight="1">
      <c r="A101" s="18" t="s">
        <v>25</v>
      </c>
      <c r="B101" s="19" t="s">
        <v>23</v>
      </c>
      <c r="C101" s="20" t="s">
        <v>135</v>
      </c>
      <c r="D101" s="19" t="s">
        <v>26</v>
      </c>
      <c r="E101" s="19" t="s">
        <v>27</v>
      </c>
      <c r="F101" s="80">
        <v>11406.3</v>
      </c>
      <c r="G101" s="80"/>
      <c r="H101" s="81"/>
      <c r="I101" s="80">
        <f>F101+H101</f>
        <v>11406.3</v>
      </c>
      <c r="J101" s="59">
        <v>0</v>
      </c>
      <c r="K101" s="59">
        <v>11171.6</v>
      </c>
      <c r="L101" s="60">
        <f>K101-J101</f>
        <v>11171.6</v>
      </c>
      <c r="M101" s="59">
        <f>J101+L101</f>
        <v>11171.6</v>
      </c>
      <c r="N101" s="106">
        <v>11406.3</v>
      </c>
      <c r="O101" s="106">
        <v>11171.6</v>
      </c>
      <c r="P101" s="107">
        <f>O101-N101</f>
        <v>-234.6999999999989</v>
      </c>
      <c r="Q101" s="106">
        <f t="shared" si="0"/>
        <v>11171.6</v>
      </c>
    </row>
    <row r="102" spans="1:17" ht="60.75" customHeight="1">
      <c r="A102" s="18" t="s">
        <v>134</v>
      </c>
      <c r="B102" s="19" t="s">
        <v>23</v>
      </c>
      <c r="C102" s="20" t="s">
        <v>149</v>
      </c>
      <c r="D102" s="19" t="s">
        <v>0</v>
      </c>
      <c r="E102" s="19" t="s">
        <v>0</v>
      </c>
      <c r="F102" s="80"/>
      <c r="G102" s="80"/>
      <c r="H102" s="81">
        <v>2500</v>
      </c>
      <c r="I102" s="80">
        <f>I103</f>
        <v>2500</v>
      </c>
      <c r="J102" s="59">
        <v>0</v>
      </c>
      <c r="K102" s="59"/>
      <c r="L102" s="60"/>
      <c r="M102" s="59">
        <f>M103</f>
        <v>0</v>
      </c>
      <c r="N102" s="106"/>
      <c r="O102" s="106"/>
      <c r="P102" s="107"/>
      <c r="Q102" s="106">
        <f t="shared" si="0"/>
        <v>0</v>
      </c>
    </row>
    <row r="103" spans="1:17" ht="60.75" customHeight="1">
      <c r="A103" s="18" t="s">
        <v>25</v>
      </c>
      <c r="B103" s="19" t="s">
        <v>23</v>
      </c>
      <c r="C103" s="20" t="s">
        <v>149</v>
      </c>
      <c r="D103" s="19" t="s">
        <v>26</v>
      </c>
      <c r="E103" s="19" t="s">
        <v>27</v>
      </c>
      <c r="F103" s="80"/>
      <c r="G103" s="80"/>
      <c r="H103" s="81">
        <v>2500</v>
      </c>
      <c r="I103" s="80">
        <f>F103+H103</f>
        <v>2500</v>
      </c>
      <c r="J103" s="59">
        <v>0</v>
      </c>
      <c r="K103" s="59">
        <v>11171.6</v>
      </c>
      <c r="L103" s="60"/>
      <c r="M103" s="59">
        <f>J103+L103</f>
        <v>0</v>
      </c>
      <c r="N103" s="106"/>
      <c r="O103" s="106">
        <v>11171.6</v>
      </c>
      <c r="P103" s="107"/>
      <c r="Q103" s="106">
        <f t="shared" si="0"/>
        <v>0</v>
      </c>
    </row>
    <row r="104" spans="1:17" s="44" customFormat="1" ht="36">
      <c r="A104" s="41" t="s">
        <v>136</v>
      </c>
      <c r="B104" s="41" t="s">
        <v>0</v>
      </c>
      <c r="C104" s="42" t="s">
        <v>137</v>
      </c>
      <c r="D104" s="43" t="s">
        <v>0</v>
      </c>
      <c r="E104" s="43" t="s">
        <v>0</v>
      </c>
      <c r="F104" s="79">
        <v>23849.5</v>
      </c>
      <c r="G104" s="79"/>
      <c r="H104" s="79">
        <f>H105</f>
        <v>2093.4</v>
      </c>
      <c r="I104" s="79">
        <f>I109+I107</f>
        <v>25742.9</v>
      </c>
      <c r="J104" s="58">
        <v>0</v>
      </c>
      <c r="K104" s="58"/>
      <c r="L104" s="58">
        <f>L110</f>
        <v>21830.9</v>
      </c>
      <c r="M104" s="58">
        <f>M109</f>
        <v>21830.9</v>
      </c>
      <c r="N104" s="105">
        <v>23649.5</v>
      </c>
      <c r="O104" s="105"/>
      <c r="P104" s="105">
        <f>P110</f>
        <v>-5621.0999999999985</v>
      </c>
      <c r="Q104" s="105">
        <f>Q109</f>
        <v>18028.4</v>
      </c>
    </row>
    <row r="105" spans="1:17" ht="36">
      <c r="A105" s="13" t="s">
        <v>150</v>
      </c>
      <c r="B105" s="13"/>
      <c r="C105" s="14" t="s">
        <v>151</v>
      </c>
      <c r="D105" s="15"/>
      <c r="E105" s="15"/>
      <c r="F105" s="89">
        <v>23649.5</v>
      </c>
      <c r="G105" s="89"/>
      <c r="H105" s="81">
        <f>H107+H109</f>
        <v>2093.4</v>
      </c>
      <c r="I105" s="89">
        <f>F105+H105</f>
        <v>25742.9</v>
      </c>
      <c r="J105" s="61"/>
      <c r="K105" s="61"/>
      <c r="L105" s="60"/>
      <c r="M105" s="61"/>
      <c r="N105" s="109"/>
      <c r="O105" s="109"/>
      <c r="P105" s="107"/>
      <c r="Q105" s="109"/>
    </row>
    <row r="106" spans="1:17" ht="12.75" hidden="1">
      <c r="A106" s="13"/>
      <c r="B106" s="13"/>
      <c r="C106" s="14"/>
      <c r="D106" s="15"/>
      <c r="E106" s="15"/>
      <c r="F106" s="89"/>
      <c r="G106" s="89"/>
      <c r="H106" s="81"/>
      <c r="I106" s="89">
        <f>F106+H106</f>
        <v>0</v>
      </c>
      <c r="J106" s="61"/>
      <c r="K106" s="61"/>
      <c r="L106" s="60"/>
      <c r="M106" s="61"/>
      <c r="N106" s="109"/>
      <c r="O106" s="109"/>
      <c r="P106" s="107"/>
      <c r="Q106" s="109"/>
    </row>
    <row r="107" spans="1:17" ht="84">
      <c r="A107" s="31" t="s">
        <v>138</v>
      </c>
      <c r="B107" s="31" t="s">
        <v>23</v>
      </c>
      <c r="C107" s="22" t="s">
        <v>139</v>
      </c>
      <c r="D107" s="32" t="s">
        <v>0</v>
      </c>
      <c r="E107" s="32" t="s">
        <v>0</v>
      </c>
      <c r="F107" s="89"/>
      <c r="G107" s="89"/>
      <c r="H107" s="81">
        <f>H108</f>
        <v>2000</v>
      </c>
      <c r="I107" s="89">
        <f>F107+H107</f>
        <v>2000</v>
      </c>
      <c r="J107" s="61"/>
      <c r="K107" s="61"/>
      <c r="L107" s="60"/>
      <c r="M107" s="61"/>
      <c r="N107" s="109"/>
      <c r="O107" s="109"/>
      <c r="P107" s="107"/>
      <c r="Q107" s="109"/>
    </row>
    <row r="108" spans="1:17" ht="60">
      <c r="A108" s="31" t="s">
        <v>25</v>
      </c>
      <c r="B108" s="31" t="s">
        <v>23</v>
      </c>
      <c r="C108" s="22" t="s">
        <v>139</v>
      </c>
      <c r="D108" s="32" t="s">
        <v>26</v>
      </c>
      <c r="E108" s="32" t="s">
        <v>27</v>
      </c>
      <c r="F108" s="89"/>
      <c r="G108" s="89"/>
      <c r="H108" s="81">
        <v>2000</v>
      </c>
      <c r="I108" s="89">
        <f>F108+H108</f>
        <v>2000</v>
      </c>
      <c r="J108" s="61"/>
      <c r="K108" s="61"/>
      <c r="L108" s="60"/>
      <c r="M108" s="61"/>
      <c r="N108" s="109"/>
      <c r="O108" s="109"/>
      <c r="P108" s="107"/>
      <c r="Q108" s="109"/>
    </row>
    <row r="109" spans="1:17" ht="84">
      <c r="A109" s="18" t="s">
        <v>138</v>
      </c>
      <c r="B109" s="19" t="s">
        <v>23</v>
      </c>
      <c r="C109" s="20" t="s">
        <v>140</v>
      </c>
      <c r="D109" s="19" t="s">
        <v>0</v>
      </c>
      <c r="E109" s="19" t="s">
        <v>0</v>
      </c>
      <c r="F109" s="80">
        <f>F110</f>
        <v>23649.5</v>
      </c>
      <c r="G109" s="80"/>
      <c r="H109" s="81">
        <f>H110</f>
        <v>93.4</v>
      </c>
      <c r="I109" s="80">
        <f>I110</f>
        <v>23742.9</v>
      </c>
      <c r="J109" s="59">
        <v>0</v>
      </c>
      <c r="K109" s="59"/>
      <c r="L109" s="60"/>
      <c r="M109" s="59">
        <f>M110</f>
        <v>21830.9</v>
      </c>
      <c r="N109" s="106">
        <f>N110</f>
        <v>23649.5</v>
      </c>
      <c r="O109" s="106"/>
      <c r="P109" s="107"/>
      <c r="Q109" s="109">
        <f>Q110</f>
        <v>18028.4</v>
      </c>
    </row>
    <row r="110" spans="1:17" ht="60">
      <c r="A110" s="18" t="s">
        <v>25</v>
      </c>
      <c r="B110" s="19" t="s">
        <v>23</v>
      </c>
      <c r="C110" s="20" t="s">
        <v>140</v>
      </c>
      <c r="D110" s="19" t="s">
        <v>26</v>
      </c>
      <c r="E110" s="19" t="s">
        <v>27</v>
      </c>
      <c r="F110" s="80">
        <v>23649.5</v>
      </c>
      <c r="G110" s="80">
        <v>23742.9</v>
      </c>
      <c r="H110" s="81">
        <v>93.4</v>
      </c>
      <c r="I110" s="80">
        <f>F110+H110</f>
        <v>23742.9</v>
      </c>
      <c r="J110" s="59">
        <v>0</v>
      </c>
      <c r="K110" s="59">
        <v>21830.9</v>
      </c>
      <c r="L110" s="60">
        <f>K110-J110</f>
        <v>21830.9</v>
      </c>
      <c r="M110" s="59">
        <f>J110+L110</f>
        <v>21830.9</v>
      </c>
      <c r="N110" s="106">
        <v>23649.5</v>
      </c>
      <c r="O110" s="106">
        <v>18028.4</v>
      </c>
      <c r="P110" s="107">
        <f>O110-N110</f>
        <v>-5621.0999999999985</v>
      </c>
      <c r="Q110" s="106">
        <f>N110+P110</f>
        <v>18028.4</v>
      </c>
    </row>
    <row r="111" spans="1:17" ht="12.75">
      <c r="A111" s="33" t="s">
        <v>141</v>
      </c>
      <c r="B111" s="34" t="s">
        <v>0</v>
      </c>
      <c r="C111" s="34" t="s">
        <v>0</v>
      </c>
      <c r="D111" s="34" t="s">
        <v>0</v>
      </c>
      <c r="E111" s="34" t="s">
        <v>0</v>
      </c>
      <c r="F111" s="89">
        <v>1033232.2</v>
      </c>
      <c r="G111" s="89"/>
      <c r="H111" s="81"/>
      <c r="I111" s="89">
        <f>I7</f>
        <v>1049720.9999999998</v>
      </c>
      <c r="J111" s="61">
        <v>58448.2</v>
      </c>
      <c r="K111" s="61"/>
      <c r="L111" s="60"/>
      <c r="M111" s="61">
        <f>M7</f>
        <v>334453.70000000007</v>
      </c>
      <c r="N111" s="109">
        <v>316524</v>
      </c>
      <c r="O111" s="109"/>
      <c r="P111" s="107"/>
      <c r="Q111" s="109">
        <f>Q7</f>
        <v>333303.7</v>
      </c>
    </row>
    <row r="112" spans="1:14" ht="55.5" customHeight="1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1:17" ht="13.5">
      <c r="A113" s="35"/>
      <c r="B113" s="36"/>
      <c r="C113" s="165"/>
      <c r="D113" s="165"/>
      <c r="E113" s="165"/>
      <c r="F113" s="90"/>
      <c r="G113" s="90"/>
      <c r="H113" s="91"/>
      <c r="I113" s="90"/>
      <c r="J113" s="62"/>
      <c r="K113" s="62"/>
      <c r="L113" s="63"/>
      <c r="M113" s="62"/>
      <c r="N113" s="110"/>
      <c r="O113" s="110"/>
      <c r="P113" s="111"/>
      <c r="Q113" s="110"/>
    </row>
    <row r="114" spans="1:14" ht="52.5" customHeight="1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</row>
    <row r="115" spans="1:17" ht="13.5">
      <c r="A115" s="38"/>
      <c r="B115" s="36"/>
      <c r="C115" s="165"/>
      <c r="D115" s="165"/>
      <c r="E115" s="165"/>
      <c r="F115" s="170"/>
      <c r="G115" s="170"/>
      <c r="H115" s="170"/>
      <c r="I115" s="170"/>
      <c r="J115" s="170"/>
      <c r="K115" s="64"/>
      <c r="L115" s="65"/>
      <c r="M115" s="64"/>
      <c r="N115" s="110"/>
      <c r="O115" s="112"/>
      <c r="P115" s="113"/>
      <c r="Q115" s="112"/>
    </row>
    <row r="116" spans="1:14" ht="23.25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</row>
    <row r="117" spans="1:17" ht="15.75">
      <c r="A117" s="5"/>
      <c r="B117" s="5"/>
      <c r="C117" s="5"/>
      <c r="D117" s="5"/>
      <c r="E117" s="5"/>
      <c r="F117" s="92"/>
      <c r="G117" s="92"/>
      <c r="H117" s="93"/>
      <c r="I117" s="92"/>
      <c r="J117" s="66"/>
      <c r="K117" s="66"/>
      <c r="L117" s="67"/>
      <c r="M117" s="66"/>
      <c r="N117" s="114"/>
      <c r="O117" s="114"/>
      <c r="P117" s="115"/>
      <c r="Q117" s="114"/>
    </row>
  </sheetData>
  <sheetProtection/>
  <autoFilter ref="A6:N117"/>
  <mergeCells count="24">
    <mergeCell ref="F5:F6"/>
    <mergeCell ref="H5:H6"/>
    <mergeCell ref="A2:Q2"/>
    <mergeCell ref="A3:Q3"/>
    <mergeCell ref="A116:N116"/>
    <mergeCell ref="J5:J6"/>
    <mergeCell ref="C113:E113"/>
    <mergeCell ref="A114:N114"/>
    <mergeCell ref="N5:N6"/>
    <mergeCell ref="A1:N1"/>
    <mergeCell ref="A5:A6"/>
    <mergeCell ref="B5:B6"/>
    <mergeCell ref="C5:C6"/>
    <mergeCell ref="D5:D6"/>
    <mergeCell ref="Q5:Q6"/>
    <mergeCell ref="A7:E7"/>
    <mergeCell ref="A112:N112"/>
    <mergeCell ref="C115:E115"/>
    <mergeCell ref="F115:J115"/>
    <mergeCell ref="I5:I6"/>
    <mergeCell ref="L5:L6"/>
    <mergeCell ref="M5:M6"/>
    <mergeCell ref="P5:P6"/>
    <mergeCell ref="E5:E6"/>
  </mergeCells>
  <printOptions/>
  <pageMargins left="0.3937007874015748" right="0.3937007874015748" top="0.5905511811023623" bottom="0.8267716535433072" header="0.31496062992125984" footer="0.31496062992125984"/>
  <pageSetup fitToHeight="10" fitToWidth="1" horizontalDpi="600" verticalDpi="600" orientation="landscape" paperSize="9" scale="6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view="pageBreakPreview" zoomScale="60" zoomScalePageLayoutView="0" workbookViewId="0" topLeftCell="A1">
      <selection activeCell="R109" sqref="R109"/>
    </sheetView>
  </sheetViews>
  <sheetFormatPr defaultColWidth="8.83203125" defaultRowHeight="12.75"/>
  <cols>
    <col min="1" max="1" width="40.83203125" style="1" customWidth="1"/>
    <col min="2" max="2" width="7" style="1" customWidth="1"/>
    <col min="3" max="3" width="14.5" style="49" customWidth="1"/>
    <col min="4" max="4" width="5.83203125" style="1" customWidth="1"/>
    <col min="5" max="5" width="17.5" style="49" customWidth="1"/>
    <col min="6" max="6" width="13.66015625" style="136" customWidth="1"/>
    <col min="7" max="7" width="19.5" style="119" customWidth="1"/>
    <col min="8" max="8" width="15.16015625" style="119" customWidth="1"/>
    <col min="9" max="9" width="14.66015625" style="157" customWidth="1"/>
    <col min="10" max="11" width="18" style="119" customWidth="1"/>
    <col min="12" max="12" width="17.33203125" style="157" customWidth="1"/>
    <col min="13" max="13" width="18.5" style="119" customWidth="1"/>
    <col min="14" max="14" width="12" style="1" bestFit="1" customWidth="1"/>
    <col min="15" max="16384" width="8.83203125" style="1" customWidth="1"/>
  </cols>
  <sheetData>
    <row r="1" spans="1:13" ht="21" customHeight="1">
      <c r="A1" s="126" t="s">
        <v>0</v>
      </c>
      <c r="B1" s="126"/>
      <c r="C1" s="127"/>
      <c r="D1" s="126"/>
      <c r="E1" s="126"/>
      <c r="F1" s="150"/>
      <c r="G1" s="132"/>
      <c r="H1" s="132"/>
      <c r="I1" s="150"/>
      <c r="J1" s="132"/>
      <c r="K1" s="184" t="s">
        <v>167</v>
      </c>
      <c r="L1" s="184"/>
      <c r="M1" s="184"/>
    </row>
    <row r="2" spans="1:13" ht="81" customHeight="1">
      <c r="A2" s="159" t="s">
        <v>166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2.75">
      <c r="A4" s="7"/>
      <c r="B4" s="7"/>
      <c r="C4" s="51"/>
      <c r="D4" s="7"/>
      <c r="E4" s="125"/>
      <c r="F4" s="151"/>
      <c r="G4" s="120"/>
      <c r="H4" s="120"/>
      <c r="I4" s="151"/>
      <c r="J4" s="120"/>
      <c r="K4" s="120"/>
      <c r="M4" s="119" t="s">
        <v>3</v>
      </c>
    </row>
    <row r="5" spans="1:13" ht="13.5" customHeight="1">
      <c r="A5" s="185"/>
      <c r="B5" s="186"/>
      <c r="C5" s="186"/>
      <c r="D5" s="186"/>
      <c r="E5" s="176" t="s">
        <v>154</v>
      </c>
      <c r="F5" s="176"/>
      <c r="G5" s="176"/>
      <c r="H5" s="177" t="s">
        <v>153</v>
      </c>
      <c r="I5" s="177"/>
      <c r="J5" s="177"/>
      <c r="K5" s="188" t="s">
        <v>152</v>
      </c>
      <c r="L5" s="177"/>
      <c r="M5" s="177"/>
    </row>
    <row r="6" spans="1:13" ht="12.75" customHeight="1">
      <c r="A6" s="161" t="s">
        <v>4</v>
      </c>
      <c r="B6" s="161" t="s">
        <v>5</v>
      </c>
      <c r="C6" s="173" t="s">
        <v>6</v>
      </c>
      <c r="D6" s="161" t="s">
        <v>7</v>
      </c>
      <c r="E6" s="173" t="s">
        <v>9</v>
      </c>
      <c r="F6" s="183" t="s">
        <v>156</v>
      </c>
      <c r="G6" s="178" t="s">
        <v>11</v>
      </c>
      <c r="H6" s="178" t="s">
        <v>12</v>
      </c>
      <c r="I6" s="183" t="s">
        <v>156</v>
      </c>
      <c r="J6" s="178" t="s">
        <v>155</v>
      </c>
      <c r="K6" s="182" t="s">
        <v>14</v>
      </c>
      <c r="L6" s="183" t="s">
        <v>156</v>
      </c>
      <c r="M6" s="178" t="s">
        <v>165</v>
      </c>
    </row>
    <row r="7" spans="1:13" ht="66" customHeight="1">
      <c r="A7" s="161" t="s">
        <v>0</v>
      </c>
      <c r="B7" s="161" t="s">
        <v>0</v>
      </c>
      <c r="C7" s="173" t="s">
        <v>0</v>
      </c>
      <c r="D7" s="161" t="s">
        <v>0</v>
      </c>
      <c r="E7" s="173" t="s">
        <v>0</v>
      </c>
      <c r="F7" s="183"/>
      <c r="G7" s="178"/>
      <c r="H7" s="178" t="s">
        <v>0</v>
      </c>
      <c r="I7" s="183"/>
      <c r="J7" s="178" t="s">
        <v>0</v>
      </c>
      <c r="K7" s="182" t="s">
        <v>0</v>
      </c>
      <c r="L7" s="183"/>
      <c r="M7" s="178" t="s">
        <v>0</v>
      </c>
    </row>
    <row r="8" spans="1:13" s="131" customFormat="1" ht="15.75" customHeight="1">
      <c r="A8" s="163" t="s">
        <v>17</v>
      </c>
      <c r="B8" s="163"/>
      <c r="C8" s="163"/>
      <c r="D8" s="163"/>
      <c r="E8" s="128">
        <v>1033232.2</v>
      </c>
      <c r="F8" s="152">
        <f>F9</f>
        <v>19188.800000000003</v>
      </c>
      <c r="G8" s="129">
        <f aca="true" t="shared" si="0" ref="G8:M8">G9</f>
        <v>1052421</v>
      </c>
      <c r="H8" s="129">
        <f t="shared" si="0"/>
        <v>58448.200000000004</v>
      </c>
      <c r="I8" s="152">
        <f t="shared" si="0"/>
        <v>239466.8</v>
      </c>
      <c r="J8" s="129">
        <f t="shared" si="0"/>
        <v>297915</v>
      </c>
      <c r="K8" s="129">
        <f t="shared" si="0"/>
        <v>316524</v>
      </c>
      <c r="L8" s="152">
        <f t="shared" si="0"/>
        <v>0</v>
      </c>
      <c r="M8" s="129">
        <f t="shared" si="0"/>
        <v>316524</v>
      </c>
    </row>
    <row r="9" spans="1:13" s="140" customFormat="1" ht="69.75" customHeight="1">
      <c r="A9" s="137" t="s">
        <v>18</v>
      </c>
      <c r="B9" s="137" t="s">
        <v>0</v>
      </c>
      <c r="C9" s="138" t="s">
        <v>19</v>
      </c>
      <c r="D9" s="139" t="s">
        <v>0</v>
      </c>
      <c r="E9" s="129">
        <v>1033232.2</v>
      </c>
      <c r="F9" s="152">
        <f>F10+F22+F25+F30+F42+F49+F54+F66+F105</f>
        <v>19188.800000000003</v>
      </c>
      <c r="G9" s="129">
        <f>E9+F9</f>
        <v>1052421</v>
      </c>
      <c r="H9" s="129">
        <f aca="true" t="shared" si="1" ref="H9:M9">H10+H22+H25+H30+H42+H49+H54+H66+H105</f>
        <v>58448.200000000004</v>
      </c>
      <c r="I9" s="152">
        <f t="shared" si="1"/>
        <v>239466.8</v>
      </c>
      <c r="J9" s="129">
        <f t="shared" si="1"/>
        <v>297915</v>
      </c>
      <c r="K9" s="129">
        <f t="shared" si="1"/>
        <v>316524</v>
      </c>
      <c r="L9" s="152">
        <f t="shared" si="1"/>
        <v>0</v>
      </c>
      <c r="M9" s="129">
        <f t="shared" si="1"/>
        <v>316524</v>
      </c>
    </row>
    <row r="10" spans="1:13" s="140" customFormat="1" ht="51">
      <c r="A10" s="137" t="s">
        <v>20</v>
      </c>
      <c r="B10" s="137" t="s">
        <v>0</v>
      </c>
      <c r="C10" s="138" t="s">
        <v>21</v>
      </c>
      <c r="D10" s="139" t="s">
        <v>0</v>
      </c>
      <c r="E10" s="129">
        <v>83540.2</v>
      </c>
      <c r="F10" s="152">
        <v>-3398.8000000000015</v>
      </c>
      <c r="G10" s="129">
        <v>80141.4</v>
      </c>
      <c r="H10" s="129">
        <v>2647.7</v>
      </c>
      <c r="I10" s="152">
        <f>I11+I13</f>
        <v>50317.4</v>
      </c>
      <c r="J10" s="129">
        <f>J11+J13</f>
        <v>52965.1</v>
      </c>
      <c r="K10" s="130">
        <v>53959.8</v>
      </c>
      <c r="L10" s="152">
        <v>-112.20000000000005</v>
      </c>
      <c r="M10" s="129">
        <v>53847.6</v>
      </c>
    </row>
    <row r="11" spans="1:13" s="143" customFormat="1" ht="38.25" customHeight="1">
      <c r="A11" s="144" t="s">
        <v>22</v>
      </c>
      <c r="B11" s="145" t="s">
        <v>23</v>
      </c>
      <c r="C11" s="146" t="s">
        <v>24</v>
      </c>
      <c r="D11" s="145" t="s">
        <v>0</v>
      </c>
      <c r="E11" s="122">
        <v>51312.1</v>
      </c>
      <c r="F11" s="153">
        <v>813.0999999999985</v>
      </c>
      <c r="G11" s="122">
        <f>E11+F11</f>
        <v>52125.2</v>
      </c>
      <c r="H11" s="122">
        <v>0</v>
      </c>
      <c r="I11" s="153">
        <v>52082.6</v>
      </c>
      <c r="J11" s="122">
        <f>H11+I11</f>
        <v>52082.6</v>
      </c>
      <c r="K11" s="124">
        <v>51312.1</v>
      </c>
      <c r="L11" s="153">
        <v>770.5</v>
      </c>
      <c r="M11" s="122">
        <v>52082.6</v>
      </c>
    </row>
    <row r="12" spans="1:13" s="143" customFormat="1" ht="67.5" customHeight="1">
      <c r="A12" s="144" t="s">
        <v>25</v>
      </c>
      <c r="B12" s="145" t="s">
        <v>23</v>
      </c>
      <c r="C12" s="141" t="s">
        <v>24</v>
      </c>
      <c r="D12" s="145" t="s">
        <v>26</v>
      </c>
      <c r="E12" s="122">
        <v>51312.1</v>
      </c>
      <c r="F12" s="153">
        <v>813.0999999999985</v>
      </c>
      <c r="G12" s="122">
        <v>52125.2</v>
      </c>
      <c r="H12" s="122">
        <v>0</v>
      </c>
      <c r="I12" s="153">
        <v>52082.6</v>
      </c>
      <c r="J12" s="122">
        <v>52082.6</v>
      </c>
      <c r="K12" s="124">
        <v>51312.1</v>
      </c>
      <c r="L12" s="153">
        <v>770.5</v>
      </c>
      <c r="M12" s="122">
        <v>52082.6</v>
      </c>
    </row>
    <row r="13" spans="1:13" s="143" customFormat="1" ht="60">
      <c r="A13" s="144" t="s">
        <v>28</v>
      </c>
      <c r="B13" s="145" t="s">
        <v>23</v>
      </c>
      <c r="C13" s="146" t="s">
        <v>29</v>
      </c>
      <c r="D13" s="145" t="s">
        <v>0</v>
      </c>
      <c r="E13" s="122">
        <v>3597</v>
      </c>
      <c r="F13" s="153">
        <v>-1188.6</v>
      </c>
      <c r="G13" s="122">
        <f>E13+F13</f>
        <v>2408.4</v>
      </c>
      <c r="H13" s="122">
        <v>2647.7</v>
      </c>
      <c r="I13" s="153">
        <v>-1765.2</v>
      </c>
      <c r="J13" s="122">
        <f>H13+I13</f>
        <v>882.4999999999998</v>
      </c>
      <c r="K13" s="124">
        <v>2647.7</v>
      </c>
      <c r="L13" s="153">
        <v>-882.7</v>
      </c>
      <c r="M13" s="122">
        <v>1764.9999999999998</v>
      </c>
    </row>
    <row r="14" spans="1:13" s="143" customFormat="1" ht="60">
      <c r="A14" s="144" t="s">
        <v>30</v>
      </c>
      <c r="B14" s="145" t="s">
        <v>23</v>
      </c>
      <c r="C14" s="146" t="s">
        <v>29</v>
      </c>
      <c r="D14" s="145" t="s">
        <v>31</v>
      </c>
      <c r="E14" s="122">
        <v>3597</v>
      </c>
      <c r="F14" s="153">
        <v>-1188.6</v>
      </c>
      <c r="G14" s="122">
        <v>2408.4</v>
      </c>
      <c r="H14" s="122">
        <v>2647.7</v>
      </c>
      <c r="I14" s="153">
        <v>-1765.2</v>
      </c>
      <c r="J14" s="122">
        <f>H14+I14</f>
        <v>882.4999999999998</v>
      </c>
      <c r="K14" s="124">
        <v>2647.7</v>
      </c>
      <c r="L14" s="153">
        <v>-882.7</v>
      </c>
      <c r="M14" s="122">
        <v>1765.1033333333332</v>
      </c>
    </row>
    <row r="15" spans="1:13" s="143" customFormat="1" ht="36">
      <c r="A15" s="144" t="s">
        <v>32</v>
      </c>
      <c r="B15" s="145" t="s">
        <v>23</v>
      </c>
      <c r="C15" s="146" t="s">
        <v>33</v>
      </c>
      <c r="D15" s="145" t="s">
        <v>0</v>
      </c>
      <c r="E15" s="122">
        <v>10387.8</v>
      </c>
      <c r="F15" s="153"/>
      <c r="G15" s="122">
        <f>E15+F15</f>
        <v>10387.8</v>
      </c>
      <c r="H15" s="122"/>
      <c r="I15" s="153"/>
      <c r="J15" s="122">
        <f>H15+I15</f>
        <v>0</v>
      </c>
      <c r="K15" s="124"/>
      <c r="L15" s="153"/>
      <c r="M15" s="122"/>
    </row>
    <row r="16" spans="1:13" s="143" customFormat="1" ht="60">
      <c r="A16" s="144" t="s">
        <v>25</v>
      </c>
      <c r="B16" s="145" t="s">
        <v>23</v>
      </c>
      <c r="C16" s="146" t="s">
        <v>33</v>
      </c>
      <c r="D16" s="145" t="s">
        <v>26</v>
      </c>
      <c r="E16" s="122">
        <v>10387.8</v>
      </c>
      <c r="F16" s="153"/>
      <c r="G16" s="122">
        <v>10387.8</v>
      </c>
      <c r="H16" s="122">
        <v>0</v>
      </c>
      <c r="I16" s="153"/>
      <c r="J16" s="122"/>
      <c r="K16" s="124">
        <v>0</v>
      </c>
      <c r="L16" s="153">
        <v>0</v>
      </c>
      <c r="M16" s="122"/>
    </row>
    <row r="17" spans="1:13" s="143" customFormat="1" ht="40.5" customHeight="1">
      <c r="A17" s="144" t="s">
        <v>34</v>
      </c>
      <c r="B17" s="145" t="s">
        <v>23</v>
      </c>
      <c r="C17" s="146" t="s">
        <v>35</v>
      </c>
      <c r="D17" s="145" t="s">
        <v>0</v>
      </c>
      <c r="E17" s="122">
        <v>13023.3</v>
      </c>
      <c r="F17" s="153">
        <v>-3023.3</v>
      </c>
      <c r="G17" s="122">
        <f>E17+F17</f>
        <v>10000</v>
      </c>
      <c r="H17" s="122"/>
      <c r="I17" s="153"/>
      <c r="J17" s="122">
        <f>H17+I17</f>
        <v>0</v>
      </c>
      <c r="K17" s="124"/>
      <c r="L17" s="153"/>
      <c r="M17" s="122"/>
    </row>
    <row r="18" spans="1:13" s="143" customFormat="1" ht="60">
      <c r="A18" s="144" t="s">
        <v>25</v>
      </c>
      <c r="B18" s="145" t="s">
        <v>23</v>
      </c>
      <c r="C18" s="146" t="s">
        <v>35</v>
      </c>
      <c r="D18" s="145" t="s">
        <v>26</v>
      </c>
      <c r="E18" s="122">
        <v>13023.3</v>
      </c>
      <c r="F18" s="153">
        <v>-3023.3</v>
      </c>
      <c r="G18" s="122">
        <v>10000</v>
      </c>
      <c r="H18" s="122">
        <v>0</v>
      </c>
      <c r="I18" s="153"/>
      <c r="J18" s="122"/>
      <c r="K18" s="124">
        <v>0</v>
      </c>
      <c r="L18" s="153">
        <v>0</v>
      </c>
      <c r="M18" s="122"/>
    </row>
    <row r="19" spans="1:13" s="143" customFormat="1" ht="48">
      <c r="A19" s="144" t="s">
        <v>36</v>
      </c>
      <c r="B19" s="145" t="s">
        <v>23</v>
      </c>
      <c r="C19" s="146" t="s">
        <v>37</v>
      </c>
      <c r="D19" s="145" t="s">
        <v>0</v>
      </c>
      <c r="E19" s="122">
        <v>5220</v>
      </c>
      <c r="F19" s="153"/>
      <c r="G19" s="122">
        <f>E19+F19</f>
        <v>5220</v>
      </c>
      <c r="H19" s="122"/>
      <c r="I19" s="153"/>
      <c r="J19" s="122">
        <f>H19+I19</f>
        <v>0</v>
      </c>
      <c r="K19" s="124"/>
      <c r="L19" s="153"/>
      <c r="M19" s="122"/>
    </row>
    <row r="20" spans="1:13" s="143" customFormat="1" ht="60">
      <c r="A20" s="144" t="s">
        <v>25</v>
      </c>
      <c r="B20" s="145" t="s">
        <v>23</v>
      </c>
      <c r="C20" s="146" t="s">
        <v>37</v>
      </c>
      <c r="D20" s="145" t="s">
        <v>26</v>
      </c>
      <c r="E20" s="122">
        <v>520</v>
      </c>
      <c r="F20" s="153"/>
      <c r="G20" s="122">
        <v>520</v>
      </c>
      <c r="H20" s="122">
        <v>0</v>
      </c>
      <c r="I20" s="153"/>
      <c r="J20" s="122"/>
      <c r="K20" s="124">
        <v>0</v>
      </c>
      <c r="L20" s="153">
        <v>0</v>
      </c>
      <c r="M20" s="122"/>
    </row>
    <row r="21" spans="1:13" s="143" customFormat="1" ht="60">
      <c r="A21" s="144" t="s">
        <v>25</v>
      </c>
      <c r="B21" s="145" t="s">
        <v>23</v>
      </c>
      <c r="C21" s="146" t="s">
        <v>37</v>
      </c>
      <c r="D21" s="145">
        <v>521</v>
      </c>
      <c r="E21" s="122">
        <v>4700</v>
      </c>
      <c r="F21" s="153"/>
      <c r="G21" s="122">
        <v>4700</v>
      </c>
      <c r="H21" s="122"/>
      <c r="I21" s="153"/>
      <c r="J21" s="122"/>
      <c r="K21" s="124"/>
      <c r="L21" s="153">
        <v>0</v>
      </c>
      <c r="M21" s="122"/>
    </row>
    <row r="22" spans="1:13" s="140" customFormat="1" ht="38.25">
      <c r="A22" s="137" t="s">
        <v>38</v>
      </c>
      <c r="B22" s="137" t="s">
        <v>0</v>
      </c>
      <c r="C22" s="138" t="s">
        <v>39</v>
      </c>
      <c r="D22" s="139" t="s">
        <v>0</v>
      </c>
      <c r="E22" s="129">
        <v>2904.8</v>
      </c>
      <c r="F22" s="152">
        <v>1133.5</v>
      </c>
      <c r="G22" s="129">
        <v>4038.3</v>
      </c>
      <c r="H22" s="129">
        <v>3207</v>
      </c>
      <c r="I22" s="152">
        <v>-2138</v>
      </c>
      <c r="J22" s="129">
        <f>H22+I22</f>
        <v>1069</v>
      </c>
      <c r="K22" s="130">
        <v>3207</v>
      </c>
      <c r="L22" s="152">
        <v>-1069</v>
      </c>
      <c r="M22" s="129">
        <v>2138</v>
      </c>
    </row>
    <row r="23" spans="1:13" s="143" customFormat="1" ht="60">
      <c r="A23" s="144" t="s">
        <v>28</v>
      </c>
      <c r="B23" s="145" t="s">
        <v>23</v>
      </c>
      <c r="C23" s="146" t="s">
        <v>40</v>
      </c>
      <c r="D23" s="145" t="s">
        <v>0</v>
      </c>
      <c r="E23" s="122">
        <v>2904.8</v>
      </c>
      <c r="F23" s="153">
        <v>1133.5</v>
      </c>
      <c r="G23" s="122">
        <f>E23+F23</f>
        <v>4038.3</v>
      </c>
      <c r="H23" s="122">
        <v>3207</v>
      </c>
      <c r="I23" s="153">
        <v>-2138</v>
      </c>
      <c r="J23" s="122">
        <f>H23+I23</f>
        <v>1069</v>
      </c>
      <c r="K23" s="124">
        <v>3207</v>
      </c>
      <c r="L23" s="153">
        <v>-1069</v>
      </c>
      <c r="M23" s="122">
        <v>2138</v>
      </c>
    </row>
    <row r="24" spans="1:13" s="143" customFormat="1" ht="60">
      <c r="A24" s="144" t="s">
        <v>30</v>
      </c>
      <c r="B24" s="145" t="s">
        <v>23</v>
      </c>
      <c r="C24" s="146" t="s">
        <v>40</v>
      </c>
      <c r="D24" s="145" t="s">
        <v>31</v>
      </c>
      <c r="E24" s="122">
        <v>2904.8</v>
      </c>
      <c r="F24" s="153">
        <v>1133.5</v>
      </c>
      <c r="G24" s="122">
        <v>4038.3</v>
      </c>
      <c r="H24" s="122">
        <v>3207</v>
      </c>
      <c r="I24" s="153">
        <v>-2138</v>
      </c>
      <c r="J24" s="122">
        <v>1069</v>
      </c>
      <c r="K24" s="124">
        <v>3207</v>
      </c>
      <c r="L24" s="153">
        <v>-1069</v>
      </c>
      <c r="M24" s="122">
        <v>2138</v>
      </c>
    </row>
    <row r="25" spans="1:13" s="140" customFormat="1" ht="38.25">
      <c r="A25" s="137" t="s">
        <v>41</v>
      </c>
      <c r="B25" s="137" t="s">
        <v>0</v>
      </c>
      <c r="C25" s="138" t="s">
        <v>42</v>
      </c>
      <c r="D25" s="139" t="s">
        <v>0</v>
      </c>
      <c r="E25" s="129">
        <v>193398.5</v>
      </c>
      <c r="F25" s="152">
        <v>252.89999999999992</v>
      </c>
      <c r="G25" s="129">
        <v>193651.4</v>
      </c>
      <c r="H25" s="129">
        <v>2979.2</v>
      </c>
      <c r="I25" s="152">
        <f>I28</f>
        <v>-1986.1</v>
      </c>
      <c r="J25" s="129">
        <f>H25+I25</f>
        <v>993.0999999999999</v>
      </c>
      <c r="K25" s="130">
        <v>2979.2</v>
      </c>
      <c r="L25" s="152">
        <v>-993.2</v>
      </c>
      <c r="M25" s="129">
        <v>1985.9999999999998</v>
      </c>
    </row>
    <row r="26" spans="1:13" s="143" customFormat="1" ht="48">
      <c r="A26" s="144" t="s">
        <v>43</v>
      </c>
      <c r="B26" s="145" t="s">
        <v>23</v>
      </c>
      <c r="C26" s="146" t="s">
        <v>44</v>
      </c>
      <c r="D26" s="145" t="s">
        <v>0</v>
      </c>
      <c r="E26" s="122">
        <v>190802.2</v>
      </c>
      <c r="F26" s="153">
        <v>197.8</v>
      </c>
      <c r="G26" s="122">
        <v>191000</v>
      </c>
      <c r="H26" s="122"/>
      <c r="I26" s="153"/>
      <c r="J26" s="122">
        <f>H26+I26</f>
        <v>0</v>
      </c>
      <c r="K26" s="124"/>
      <c r="L26" s="153"/>
      <c r="M26" s="122"/>
    </row>
    <row r="27" spans="1:13" s="143" customFormat="1" ht="60">
      <c r="A27" s="144" t="s">
        <v>25</v>
      </c>
      <c r="B27" s="145" t="s">
        <v>23</v>
      </c>
      <c r="C27" s="146" t="s">
        <v>44</v>
      </c>
      <c r="D27" s="145" t="s">
        <v>26</v>
      </c>
      <c r="E27" s="122">
        <v>190802.2</v>
      </c>
      <c r="F27" s="153">
        <v>197.8</v>
      </c>
      <c r="G27" s="122">
        <v>191000</v>
      </c>
      <c r="H27" s="122">
        <v>0</v>
      </c>
      <c r="I27" s="153"/>
      <c r="J27" s="122"/>
      <c r="K27" s="124">
        <v>0</v>
      </c>
      <c r="L27" s="153">
        <v>0</v>
      </c>
      <c r="M27" s="122"/>
    </row>
    <row r="28" spans="1:13" s="143" customFormat="1" ht="60">
      <c r="A28" s="144" t="s">
        <v>28</v>
      </c>
      <c r="B28" s="145" t="s">
        <v>23</v>
      </c>
      <c r="C28" s="146" t="s">
        <v>45</v>
      </c>
      <c r="D28" s="145" t="s">
        <v>0</v>
      </c>
      <c r="E28" s="122">
        <v>2596.3</v>
      </c>
      <c r="F28" s="153">
        <v>55.09999999999991</v>
      </c>
      <c r="G28" s="122">
        <v>2651.4</v>
      </c>
      <c r="H28" s="122">
        <v>2979.2</v>
      </c>
      <c r="I28" s="153">
        <v>-1986.1</v>
      </c>
      <c r="J28" s="122">
        <f>H28+I28</f>
        <v>993.0999999999999</v>
      </c>
      <c r="K28" s="124">
        <v>2979.2</v>
      </c>
      <c r="L28" s="153">
        <v>-993.2</v>
      </c>
      <c r="M28" s="122">
        <v>1985.9999999999998</v>
      </c>
    </row>
    <row r="29" spans="1:13" s="143" customFormat="1" ht="60">
      <c r="A29" s="144" t="s">
        <v>30</v>
      </c>
      <c r="B29" s="145" t="s">
        <v>23</v>
      </c>
      <c r="C29" s="146" t="s">
        <v>45</v>
      </c>
      <c r="D29" s="145" t="s">
        <v>31</v>
      </c>
      <c r="E29" s="122">
        <v>2596.3</v>
      </c>
      <c r="F29" s="153">
        <v>55.09999999999991</v>
      </c>
      <c r="G29" s="122">
        <v>2651.4</v>
      </c>
      <c r="H29" s="122">
        <v>2979.2</v>
      </c>
      <c r="I29" s="153">
        <v>-1983</v>
      </c>
      <c r="J29" s="122">
        <v>993.0666666666666</v>
      </c>
      <c r="K29" s="124">
        <v>2979.2</v>
      </c>
      <c r="L29" s="153">
        <v>-993.2</v>
      </c>
      <c r="M29" s="122">
        <v>1985.9999999999998</v>
      </c>
    </row>
    <row r="30" spans="1:13" s="140" customFormat="1" ht="25.5">
      <c r="A30" s="137" t="s">
        <v>46</v>
      </c>
      <c r="B30" s="137" t="s">
        <v>0</v>
      </c>
      <c r="C30" s="138" t="s">
        <v>47</v>
      </c>
      <c r="D30" s="139" t="s">
        <v>0</v>
      </c>
      <c r="E30" s="129">
        <v>39860.4</v>
      </c>
      <c r="F30" s="152">
        <v>19188.8</v>
      </c>
      <c r="G30" s="129">
        <v>59049.2</v>
      </c>
      <c r="H30" s="129">
        <v>3640</v>
      </c>
      <c r="I30" s="152">
        <f>I40</f>
        <v>18323.3</v>
      </c>
      <c r="J30" s="129">
        <f>H30+I30</f>
        <v>21963.3</v>
      </c>
      <c r="K30" s="130">
        <v>4277.3</v>
      </c>
      <c r="L30" s="152">
        <v>18720.4</v>
      </c>
      <c r="M30" s="129">
        <v>22997.7</v>
      </c>
    </row>
    <row r="31" spans="1:13" s="143" customFormat="1" ht="36">
      <c r="A31" s="144" t="s">
        <v>48</v>
      </c>
      <c r="B31" s="145" t="s">
        <v>49</v>
      </c>
      <c r="C31" s="146" t="s">
        <v>50</v>
      </c>
      <c r="D31" s="145" t="s">
        <v>0</v>
      </c>
      <c r="E31" s="122">
        <v>3640</v>
      </c>
      <c r="F31" s="153"/>
      <c r="G31" s="122">
        <v>3640</v>
      </c>
      <c r="H31" s="122">
        <v>3640</v>
      </c>
      <c r="I31" s="153"/>
      <c r="J31" s="122">
        <f>H31+I31</f>
        <v>3640</v>
      </c>
      <c r="K31" s="124">
        <v>3640</v>
      </c>
      <c r="L31" s="153"/>
      <c r="M31" s="122">
        <v>3640</v>
      </c>
    </row>
    <row r="32" spans="1:13" s="143" customFormat="1" ht="15">
      <c r="A32" s="144" t="s">
        <v>51</v>
      </c>
      <c r="B32" s="145" t="s">
        <v>49</v>
      </c>
      <c r="C32" s="146" t="s">
        <v>50</v>
      </c>
      <c r="D32" s="145" t="s">
        <v>52</v>
      </c>
      <c r="E32" s="122">
        <v>3640</v>
      </c>
      <c r="F32" s="153"/>
      <c r="G32" s="122">
        <v>3640</v>
      </c>
      <c r="H32" s="122">
        <v>3640</v>
      </c>
      <c r="I32" s="153"/>
      <c r="J32" s="122">
        <v>3640</v>
      </c>
      <c r="K32" s="124">
        <v>3640</v>
      </c>
      <c r="L32" s="153">
        <v>0</v>
      </c>
      <c r="M32" s="122">
        <v>3640</v>
      </c>
    </row>
    <row r="33" spans="1:13" s="143" customFormat="1" ht="30" customHeight="1">
      <c r="A33" s="144" t="s">
        <v>53</v>
      </c>
      <c r="B33" s="145" t="s">
        <v>23</v>
      </c>
      <c r="C33" s="146" t="s">
        <v>54</v>
      </c>
      <c r="D33" s="145" t="s">
        <v>0</v>
      </c>
      <c r="E33" s="122">
        <v>31102.5</v>
      </c>
      <c r="F33" s="153"/>
      <c r="G33" s="122">
        <v>31102.5</v>
      </c>
      <c r="H33" s="122"/>
      <c r="I33" s="153"/>
      <c r="J33" s="122">
        <f>H33+I33</f>
        <v>0</v>
      </c>
      <c r="K33" s="124"/>
      <c r="L33" s="153"/>
      <c r="M33" s="122"/>
    </row>
    <row r="34" spans="1:13" s="143" customFormat="1" ht="15">
      <c r="A34" s="144" t="s">
        <v>55</v>
      </c>
      <c r="B34" s="145" t="s">
        <v>23</v>
      </c>
      <c r="C34" s="146" t="s">
        <v>54</v>
      </c>
      <c r="D34" s="145" t="s">
        <v>56</v>
      </c>
      <c r="E34" s="122">
        <v>2000</v>
      </c>
      <c r="F34" s="153"/>
      <c r="G34" s="122">
        <v>2000</v>
      </c>
      <c r="H34" s="122">
        <v>0</v>
      </c>
      <c r="I34" s="153"/>
      <c r="J34" s="122"/>
      <c r="K34" s="124">
        <v>0</v>
      </c>
      <c r="L34" s="153">
        <v>0</v>
      </c>
      <c r="M34" s="122"/>
    </row>
    <row r="35" spans="1:13" s="143" customFormat="1" ht="36">
      <c r="A35" s="144" t="s">
        <v>57</v>
      </c>
      <c r="B35" s="145" t="s">
        <v>23</v>
      </c>
      <c r="C35" s="146" t="s">
        <v>54</v>
      </c>
      <c r="D35" s="145" t="s">
        <v>58</v>
      </c>
      <c r="E35" s="122">
        <v>29102.5</v>
      </c>
      <c r="F35" s="153"/>
      <c r="G35" s="122">
        <v>29102.5</v>
      </c>
      <c r="H35" s="122">
        <v>0</v>
      </c>
      <c r="I35" s="153"/>
      <c r="J35" s="122"/>
      <c r="K35" s="124">
        <v>0</v>
      </c>
      <c r="L35" s="153">
        <v>0</v>
      </c>
      <c r="M35" s="122"/>
    </row>
    <row r="36" spans="1:13" s="143" customFormat="1" ht="60">
      <c r="A36" s="144" t="s">
        <v>59</v>
      </c>
      <c r="B36" s="145" t="s">
        <v>23</v>
      </c>
      <c r="C36" s="146">
        <v>1750225679</v>
      </c>
      <c r="D36" s="145" t="s">
        <v>0</v>
      </c>
      <c r="E36" s="122"/>
      <c r="F36" s="153">
        <v>4480.6</v>
      </c>
      <c r="G36" s="122">
        <v>4480.6</v>
      </c>
      <c r="H36" s="122"/>
      <c r="I36" s="153"/>
      <c r="J36" s="122">
        <f>H36+I36</f>
        <v>0</v>
      </c>
      <c r="K36" s="124"/>
      <c r="L36" s="153"/>
      <c r="M36" s="122"/>
    </row>
    <row r="37" spans="1:13" s="143" customFormat="1" ht="48">
      <c r="A37" s="144" t="s">
        <v>60</v>
      </c>
      <c r="B37" s="145" t="s">
        <v>23</v>
      </c>
      <c r="C37" s="146">
        <v>1750225679</v>
      </c>
      <c r="D37" s="145" t="s">
        <v>61</v>
      </c>
      <c r="E37" s="122"/>
      <c r="F37" s="153">
        <v>4480.6</v>
      </c>
      <c r="G37" s="122">
        <v>4480.6</v>
      </c>
      <c r="H37" s="122">
        <v>0</v>
      </c>
      <c r="I37" s="153"/>
      <c r="J37" s="122"/>
      <c r="K37" s="124">
        <v>0</v>
      </c>
      <c r="L37" s="153">
        <v>0</v>
      </c>
      <c r="M37" s="122"/>
    </row>
    <row r="38" spans="1:13" s="143" customFormat="1" ht="60">
      <c r="A38" s="144" t="s">
        <v>59</v>
      </c>
      <c r="B38" s="145" t="s">
        <v>23</v>
      </c>
      <c r="C38" s="146" t="s">
        <v>62</v>
      </c>
      <c r="D38" s="145" t="s">
        <v>0</v>
      </c>
      <c r="E38" s="122">
        <v>5117.9</v>
      </c>
      <c r="F38" s="153">
        <v>-4480.599999999999</v>
      </c>
      <c r="G38" s="122">
        <v>637.3000000000002</v>
      </c>
      <c r="H38" s="122"/>
      <c r="I38" s="153"/>
      <c r="J38" s="122">
        <f>H38+I38</f>
        <v>0</v>
      </c>
      <c r="K38" s="124">
        <v>637.3</v>
      </c>
      <c r="L38" s="153">
        <v>-637.3</v>
      </c>
      <c r="M38" s="122"/>
    </row>
    <row r="39" spans="1:13" s="143" customFormat="1" ht="48">
      <c r="A39" s="144" t="s">
        <v>60</v>
      </c>
      <c r="B39" s="145" t="s">
        <v>23</v>
      </c>
      <c r="C39" s="146" t="s">
        <v>62</v>
      </c>
      <c r="D39" s="145" t="s">
        <v>61</v>
      </c>
      <c r="E39" s="122">
        <v>5117.9</v>
      </c>
      <c r="F39" s="153">
        <v>-4480.599999999999</v>
      </c>
      <c r="G39" s="122">
        <v>637.3000000000002</v>
      </c>
      <c r="H39" s="122">
        <v>0</v>
      </c>
      <c r="I39" s="153"/>
      <c r="J39" s="122"/>
      <c r="K39" s="124">
        <v>637.3</v>
      </c>
      <c r="L39" s="153">
        <v>-637.3</v>
      </c>
      <c r="M39" s="122"/>
    </row>
    <row r="40" spans="1:13" s="143" customFormat="1" ht="76.5" customHeight="1">
      <c r="A40" s="144" t="s">
        <v>63</v>
      </c>
      <c r="B40" s="145" t="s">
        <v>64</v>
      </c>
      <c r="C40" s="146" t="s">
        <v>65</v>
      </c>
      <c r="D40" s="145" t="s">
        <v>0</v>
      </c>
      <c r="E40" s="122"/>
      <c r="F40" s="153">
        <v>19188.8</v>
      </c>
      <c r="G40" s="122">
        <v>19188.8</v>
      </c>
      <c r="H40" s="122"/>
      <c r="I40" s="153">
        <v>18323.3</v>
      </c>
      <c r="J40" s="122">
        <f>H40+I40</f>
        <v>18323.3</v>
      </c>
      <c r="K40" s="124"/>
      <c r="L40" s="153">
        <v>19357.7</v>
      </c>
      <c r="M40" s="122">
        <v>19357.7</v>
      </c>
    </row>
    <row r="41" spans="1:13" s="143" customFormat="1" ht="15">
      <c r="A41" s="144" t="s">
        <v>66</v>
      </c>
      <c r="B41" s="145" t="s">
        <v>64</v>
      </c>
      <c r="C41" s="141" t="s">
        <v>65</v>
      </c>
      <c r="D41" s="145" t="s">
        <v>67</v>
      </c>
      <c r="E41" s="122"/>
      <c r="F41" s="153">
        <v>19188.8</v>
      </c>
      <c r="G41" s="122">
        <v>19188.8</v>
      </c>
      <c r="H41" s="122"/>
      <c r="I41" s="153">
        <v>18323.3</v>
      </c>
      <c r="J41" s="122">
        <v>18323.3</v>
      </c>
      <c r="K41" s="124"/>
      <c r="L41" s="153">
        <v>19357.7</v>
      </c>
      <c r="M41" s="122">
        <v>19357.7</v>
      </c>
    </row>
    <row r="42" spans="1:13" s="140" customFormat="1" ht="38.25">
      <c r="A42" s="137" t="s">
        <v>68</v>
      </c>
      <c r="B42" s="137" t="s">
        <v>0</v>
      </c>
      <c r="C42" s="138" t="s">
        <v>69</v>
      </c>
      <c r="D42" s="139" t="s">
        <v>0</v>
      </c>
      <c r="E42" s="129">
        <v>17748</v>
      </c>
      <c r="F42" s="152">
        <v>0</v>
      </c>
      <c r="G42" s="129">
        <v>17748</v>
      </c>
      <c r="H42" s="129">
        <v>0</v>
      </c>
      <c r="I42" s="152">
        <v>194.2</v>
      </c>
      <c r="J42" s="129">
        <f>H42+I42</f>
        <v>194.2</v>
      </c>
      <c r="K42" s="130">
        <v>503.9</v>
      </c>
      <c r="L42" s="152">
        <v>671</v>
      </c>
      <c r="M42" s="129">
        <v>1174.9</v>
      </c>
    </row>
    <row r="43" spans="1:13" s="143" customFormat="1" ht="108">
      <c r="A43" s="144" t="s">
        <v>159</v>
      </c>
      <c r="B43" s="145" t="s">
        <v>23</v>
      </c>
      <c r="C43" s="146">
        <v>1770125680</v>
      </c>
      <c r="D43" s="145" t="s">
        <v>0</v>
      </c>
      <c r="E43" s="122">
        <v>15277</v>
      </c>
      <c r="F43" s="153">
        <v>-503.9</v>
      </c>
      <c r="G43" s="122">
        <v>14773.1</v>
      </c>
      <c r="H43" s="122"/>
      <c r="I43" s="153"/>
      <c r="J43" s="122">
        <f>H43+I43</f>
        <v>0</v>
      </c>
      <c r="K43" s="124"/>
      <c r="L43" s="153"/>
      <c r="M43" s="122"/>
    </row>
    <row r="44" spans="1:13" s="143" customFormat="1" ht="60">
      <c r="A44" s="144" t="s">
        <v>25</v>
      </c>
      <c r="B44" s="145" t="s">
        <v>23</v>
      </c>
      <c r="C44" s="146">
        <v>1770125680</v>
      </c>
      <c r="D44" s="145" t="s">
        <v>26</v>
      </c>
      <c r="E44" s="122">
        <v>15277</v>
      </c>
      <c r="F44" s="153">
        <v>-503.9</v>
      </c>
      <c r="G44" s="122">
        <v>14773.1</v>
      </c>
      <c r="H44" s="122">
        <v>0</v>
      </c>
      <c r="I44" s="153"/>
      <c r="J44" s="122"/>
      <c r="K44" s="124">
        <v>0</v>
      </c>
      <c r="L44" s="153">
        <v>0</v>
      </c>
      <c r="M44" s="122"/>
    </row>
    <row r="45" spans="1:13" s="143" customFormat="1" ht="84">
      <c r="A45" s="144" t="s">
        <v>70</v>
      </c>
      <c r="B45" s="145" t="s">
        <v>23</v>
      </c>
      <c r="C45" s="146" t="s">
        <v>147</v>
      </c>
      <c r="D45" s="145" t="s">
        <v>0</v>
      </c>
      <c r="E45" s="122"/>
      <c r="F45" s="153">
        <v>503.9</v>
      </c>
      <c r="G45" s="122">
        <v>503.9</v>
      </c>
      <c r="H45" s="122"/>
      <c r="I45" s="153">
        <v>194.2</v>
      </c>
      <c r="J45" s="122">
        <f>H45+I45</f>
        <v>194.2</v>
      </c>
      <c r="K45" s="124">
        <v>503.9</v>
      </c>
      <c r="L45" s="153">
        <v>671</v>
      </c>
      <c r="M45" s="122">
        <v>1174.9</v>
      </c>
    </row>
    <row r="46" spans="1:13" s="143" customFormat="1" ht="60">
      <c r="A46" s="144" t="s">
        <v>25</v>
      </c>
      <c r="B46" s="145" t="s">
        <v>23</v>
      </c>
      <c r="C46" s="141" t="s">
        <v>147</v>
      </c>
      <c r="D46" s="145" t="s">
        <v>26</v>
      </c>
      <c r="E46" s="122"/>
      <c r="F46" s="153">
        <v>503.9</v>
      </c>
      <c r="G46" s="122">
        <v>503.9</v>
      </c>
      <c r="H46" s="122">
        <v>0</v>
      </c>
      <c r="I46" s="153">
        <v>194.2</v>
      </c>
      <c r="J46" s="122">
        <v>194.2</v>
      </c>
      <c r="K46" s="124">
        <v>503.9</v>
      </c>
      <c r="L46" s="153">
        <v>671</v>
      </c>
      <c r="M46" s="122">
        <v>1174.9</v>
      </c>
    </row>
    <row r="47" spans="1:13" s="143" customFormat="1" ht="36">
      <c r="A47" s="144" t="s">
        <v>73</v>
      </c>
      <c r="B47" s="145" t="s">
        <v>23</v>
      </c>
      <c r="C47" s="146" t="s">
        <v>74</v>
      </c>
      <c r="D47" s="145" t="s">
        <v>0</v>
      </c>
      <c r="E47" s="122">
        <v>2471</v>
      </c>
      <c r="F47" s="153"/>
      <c r="G47" s="122">
        <v>2471</v>
      </c>
      <c r="H47" s="122"/>
      <c r="I47" s="153"/>
      <c r="J47" s="122">
        <f>H47+I47</f>
        <v>0</v>
      </c>
      <c r="K47" s="124"/>
      <c r="L47" s="153"/>
      <c r="M47" s="122"/>
    </row>
    <row r="48" spans="1:13" s="143" customFormat="1" ht="60">
      <c r="A48" s="144" t="s">
        <v>25</v>
      </c>
      <c r="B48" s="145" t="s">
        <v>23</v>
      </c>
      <c r="C48" s="146" t="s">
        <v>74</v>
      </c>
      <c r="D48" s="145" t="s">
        <v>26</v>
      </c>
      <c r="E48" s="122">
        <v>2471</v>
      </c>
      <c r="F48" s="153"/>
      <c r="G48" s="122">
        <v>2471</v>
      </c>
      <c r="H48" s="122">
        <v>0</v>
      </c>
      <c r="I48" s="153"/>
      <c r="J48" s="122"/>
      <c r="K48" s="124">
        <v>0</v>
      </c>
      <c r="L48" s="153">
        <v>0</v>
      </c>
      <c r="M48" s="122"/>
    </row>
    <row r="49" spans="1:13" s="140" customFormat="1" ht="25.5">
      <c r="A49" s="137" t="s">
        <v>75</v>
      </c>
      <c r="B49" s="137" t="s">
        <v>0</v>
      </c>
      <c r="C49" s="138" t="s">
        <v>76</v>
      </c>
      <c r="D49" s="139" t="s">
        <v>0</v>
      </c>
      <c r="E49" s="129">
        <v>412381.1</v>
      </c>
      <c r="F49" s="152">
        <v>43.30000000000291</v>
      </c>
      <c r="G49" s="129">
        <v>412424.4</v>
      </c>
      <c r="H49" s="129">
        <v>0</v>
      </c>
      <c r="I49" s="152">
        <v>85794</v>
      </c>
      <c r="J49" s="129">
        <f>H49+I49</f>
        <v>85794</v>
      </c>
      <c r="K49" s="130">
        <v>85750.9</v>
      </c>
      <c r="L49" s="152">
        <v>43.1</v>
      </c>
      <c r="M49" s="129">
        <v>85794</v>
      </c>
    </row>
    <row r="50" spans="1:13" s="143" customFormat="1" ht="24">
      <c r="A50" s="144" t="s">
        <v>77</v>
      </c>
      <c r="B50" s="145" t="s">
        <v>23</v>
      </c>
      <c r="C50" s="146" t="s">
        <v>78</v>
      </c>
      <c r="D50" s="145" t="s">
        <v>0</v>
      </c>
      <c r="E50" s="122">
        <v>326630.2</v>
      </c>
      <c r="F50" s="133"/>
      <c r="G50" s="122">
        <v>326630.2</v>
      </c>
      <c r="H50" s="122"/>
      <c r="I50" s="153"/>
      <c r="J50" s="122">
        <f>H50+I50</f>
        <v>0</v>
      </c>
      <c r="K50" s="124"/>
      <c r="L50" s="153"/>
      <c r="M50" s="122"/>
    </row>
    <row r="51" spans="1:13" s="143" customFormat="1" ht="60">
      <c r="A51" s="144" t="s">
        <v>25</v>
      </c>
      <c r="B51" s="145" t="s">
        <v>23</v>
      </c>
      <c r="C51" s="146" t="s">
        <v>78</v>
      </c>
      <c r="D51" s="145" t="s">
        <v>26</v>
      </c>
      <c r="E51" s="122">
        <v>326630.2</v>
      </c>
      <c r="F51" s="153"/>
      <c r="G51" s="122">
        <v>326630.2</v>
      </c>
      <c r="H51" s="122">
        <v>0</v>
      </c>
      <c r="I51" s="153"/>
      <c r="J51" s="122"/>
      <c r="K51" s="124">
        <v>0</v>
      </c>
      <c r="L51" s="153">
        <v>0</v>
      </c>
      <c r="M51" s="122"/>
    </row>
    <row r="52" spans="1:13" s="143" customFormat="1" ht="24">
      <c r="A52" s="144" t="s">
        <v>79</v>
      </c>
      <c r="B52" s="145" t="s">
        <v>23</v>
      </c>
      <c r="C52" s="146" t="s">
        <v>80</v>
      </c>
      <c r="D52" s="145" t="s">
        <v>0</v>
      </c>
      <c r="E52" s="122">
        <v>85750.9</v>
      </c>
      <c r="F52" s="153">
        <v>43.30000000000291</v>
      </c>
      <c r="G52" s="122">
        <v>85794.2</v>
      </c>
      <c r="H52" s="122"/>
      <c r="I52" s="153">
        <v>85794</v>
      </c>
      <c r="J52" s="122">
        <f>H52+I52</f>
        <v>85794</v>
      </c>
      <c r="K52" s="124">
        <v>85750.9</v>
      </c>
      <c r="L52" s="153">
        <v>43.1</v>
      </c>
      <c r="M52" s="122">
        <v>85794</v>
      </c>
    </row>
    <row r="53" spans="1:13" s="143" customFormat="1" ht="60">
      <c r="A53" s="144" t="s">
        <v>25</v>
      </c>
      <c r="B53" s="145" t="s">
        <v>23</v>
      </c>
      <c r="C53" s="141" t="s">
        <v>80</v>
      </c>
      <c r="D53" s="145" t="s">
        <v>26</v>
      </c>
      <c r="E53" s="122">
        <v>85750.9</v>
      </c>
      <c r="F53" s="153">
        <v>43.30000000000291</v>
      </c>
      <c r="G53" s="122">
        <v>85794.2</v>
      </c>
      <c r="H53" s="122">
        <v>0</v>
      </c>
      <c r="I53" s="153">
        <v>85794</v>
      </c>
      <c r="J53" s="122">
        <v>85794</v>
      </c>
      <c r="K53" s="124">
        <v>85750.9</v>
      </c>
      <c r="L53" s="153">
        <v>43.1</v>
      </c>
      <c r="M53" s="122">
        <v>85794</v>
      </c>
    </row>
    <row r="54" spans="1:13" s="140" customFormat="1" ht="32.25" customHeight="1">
      <c r="A54" s="137" t="s">
        <v>81</v>
      </c>
      <c r="B54" s="137" t="s">
        <v>0</v>
      </c>
      <c r="C54" s="138" t="s">
        <v>82</v>
      </c>
      <c r="D54" s="139" t="s">
        <v>0</v>
      </c>
      <c r="E54" s="129">
        <v>58329.4</v>
      </c>
      <c r="F54" s="152">
        <f>F55</f>
        <v>0</v>
      </c>
      <c r="G54" s="129">
        <f>E54+F54</f>
        <v>58329.4</v>
      </c>
      <c r="H54" s="129">
        <v>45974.3</v>
      </c>
      <c r="I54" s="152">
        <f>I55</f>
        <v>-30649.5</v>
      </c>
      <c r="J54" s="129">
        <f>H54+I54</f>
        <v>15324.800000000003</v>
      </c>
      <c r="K54" s="130">
        <v>45974.3</v>
      </c>
      <c r="L54" s="152">
        <v>-13197.5</v>
      </c>
      <c r="M54" s="129">
        <v>32776.799999999996</v>
      </c>
    </row>
    <row r="55" spans="1:13" s="143" customFormat="1" ht="23.25" customHeight="1">
      <c r="A55" s="144" t="s">
        <v>83</v>
      </c>
      <c r="B55" s="145" t="s">
        <v>23</v>
      </c>
      <c r="C55" s="146" t="s">
        <v>84</v>
      </c>
      <c r="D55" s="145" t="s">
        <v>0</v>
      </c>
      <c r="E55" s="122">
        <v>45681.4</v>
      </c>
      <c r="F55" s="153">
        <v>0</v>
      </c>
      <c r="G55" s="122">
        <f>E55+F55</f>
        <v>45681.4</v>
      </c>
      <c r="H55" s="122">
        <v>45974.3</v>
      </c>
      <c r="I55" s="153">
        <v>-30649.5</v>
      </c>
      <c r="J55" s="122">
        <f>H55+I55</f>
        <v>15324.800000000003</v>
      </c>
      <c r="K55" s="124">
        <v>45974.3</v>
      </c>
      <c r="L55" s="153">
        <v>-13197.5</v>
      </c>
      <c r="M55" s="122">
        <v>32776.799999999996</v>
      </c>
    </row>
    <row r="56" spans="1:13" s="143" customFormat="1" ht="24">
      <c r="A56" s="144" t="s">
        <v>85</v>
      </c>
      <c r="B56" s="145" t="s">
        <v>23</v>
      </c>
      <c r="C56" s="146" t="s">
        <v>84</v>
      </c>
      <c r="D56" s="145" t="s">
        <v>86</v>
      </c>
      <c r="E56" s="122">
        <v>34194.2</v>
      </c>
      <c r="F56" s="133"/>
      <c r="G56" s="122">
        <v>34194.2</v>
      </c>
      <c r="H56" s="122">
        <v>35317.2</v>
      </c>
      <c r="I56" s="153">
        <v>-23544.799999999996</v>
      </c>
      <c r="J56" s="122">
        <v>11772.4</v>
      </c>
      <c r="K56" s="124">
        <v>35317.2</v>
      </c>
      <c r="L56" s="153">
        <v>-10138.5</v>
      </c>
      <c r="M56" s="122">
        <v>25178.699999999997</v>
      </c>
    </row>
    <row r="57" spans="1:13" s="143" customFormat="1" ht="36">
      <c r="A57" s="144" t="s">
        <v>87</v>
      </c>
      <c r="B57" s="145" t="s">
        <v>23</v>
      </c>
      <c r="C57" s="146" t="s">
        <v>84</v>
      </c>
      <c r="D57" s="145" t="s">
        <v>88</v>
      </c>
      <c r="E57" s="122">
        <v>200</v>
      </c>
      <c r="F57" s="133"/>
      <c r="G57" s="122">
        <v>200</v>
      </c>
      <c r="H57" s="122">
        <v>0</v>
      </c>
      <c r="I57" s="153">
        <v>0</v>
      </c>
      <c r="J57" s="122"/>
      <c r="K57" s="124">
        <v>0</v>
      </c>
      <c r="L57" s="153">
        <v>0</v>
      </c>
      <c r="M57" s="122"/>
    </row>
    <row r="58" spans="1:13" s="143" customFormat="1" ht="48">
      <c r="A58" s="144" t="s">
        <v>89</v>
      </c>
      <c r="B58" s="145" t="s">
        <v>23</v>
      </c>
      <c r="C58" s="146" t="s">
        <v>84</v>
      </c>
      <c r="D58" s="145" t="s">
        <v>90</v>
      </c>
      <c r="E58" s="122">
        <v>10326.6</v>
      </c>
      <c r="F58" s="133"/>
      <c r="G58" s="122">
        <v>10326.6</v>
      </c>
      <c r="H58" s="122">
        <v>10657.1</v>
      </c>
      <c r="I58" s="153">
        <v>-7105.7</v>
      </c>
      <c r="J58" s="122">
        <v>3552.366666666667</v>
      </c>
      <c r="K58" s="124">
        <v>10657.1</v>
      </c>
      <c r="L58" s="153">
        <v>-3059</v>
      </c>
      <c r="M58" s="122">
        <v>7598.1</v>
      </c>
    </row>
    <row r="59" spans="1:13" s="143" customFormat="1" ht="15">
      <c r="A59" s="144" t="s">
        <v>55</v>
      </c>
      <c r="B59" s="145" t="s">
        <v>23</v>
      </c>
      <c r="C59" s="146" t="s">
        <v>84</v>
      </c>
      <c r="D59" s="145" t="s">
        <v>56</v>
      </c>
      <c r="E59" s="122">
        <v>948.6</v>
      </c>
      <c r="F59" s="133"/>
      <c r="G59" s="122">
        <v>948.6</v>
      </c>
      <c r="H59" s="122">
        <v>0</v>
      </c>
      <c r="I59" s="153"/>
      <c r="J59" s="122"/>
      <c r="K59" s="124">
        <v>0</v>
      </c>
      <c r="L59" s="153">
        <v>0</v>
      </c>
      <c r="M59" s="122"/>
    </row>
    <row r="60" spans="1:13" s="143" customFormat="1" ht="15">
      <c r="A60" s="144" t="s">
        <v>91</v>
      </c>
      <c r="B60" s="145" t="s">
        <v>23</v>
      </c>
      <c r="C60" s="146" t="s">
        <v>84</v>
      </c>
      <c r="D60" s="145" t="s">
        <v>92</v>
      </c>
      <c r="E60" s="122">
        <v>12</v>
      </c>
      <c r="F60" s="133"/>
      <c r="G60" s="122">
        <v>12</v>
      </c>
      <c r="H60" s="122">
        <v>0</v>
      </c>
      <c r="I60" s="153"/>
      <c r="J60" s="122"/>
      <c r="K60" s="124">
        <v>0</v>
      </c>
      <c r="L60" s="153">
        <v>0</v>
      </c>
      <c r="M60" s="122"/>
    </row>
    <row r="61" spans="1:13" s="143" customFormat="1" ht="15">
      <c r="A61" s="144" t="s">
        <v>93</v>
      </c>
      <c r="B61" s="145" t="s">
        <v>23</v>
      </c>
      <c r="C61" s="146" t="s">
        <v>94</v>
      </c>
      <c r="D61" s="145" t="s">
        <v>0</v>
      </c>
      <c r="E61" s="122">
        <v>11428</v>
      </c>
      <c r="F61" s="133"/>
      <c r="G61" s="122">
        <v>11428</v>
      </c>
      <c r="H61" s="122"/>
      <c r="I61" s="153"/>
      <c r="J61" s="122">
        <f>H61+I61</f>
        <v>0</v>
      </c>
      <c r="K61" s="124"/>
      <c r="L61" s="153"/>
      <c r="M61" s="122"/>
    </row>
    <row r="62" spans="1:13" s="143" customFormat="1" ht="24">
      <c r="A62" s="144" t="s">
        <v>95</v>
      </c>
      <c r="B62" s="145" t="s">
        <v>23</v>
      </c>
      <c r="C62" s="146" t="s">
        <v>94</v>
      </c>
      <c r="D62" s="145" t="s">
        <v>96</v>
      </c>
      <c r="E62" s="122">
        <v>11400</v>
      </c>
      <c r="F62" s="133"/>
      <c r="G62" s="122">
        <v>11400</v>
      </c>
      <c r="H62" s="122">
        <v>0</v>
      </c>
      <c r="I62" s="153"/>
      <c r="J62" s="122"/>
      <c r="K62" s="124">
        <v>0</v>
      </c>
      <c r="L62" s="153">
        <v>0</v>
      </c>
      <c r="M62" s="122"/>
    </row>
    <row r="63" spans="1:13" s="143" customFormat="1" ht="24">
      <c r="A63" s="144" t="s">
        <v>97</v>
      </c>
      <c r="B63" s="145" t="s">
        <v>23</v>
      </c>
      <c r="C63" s="146" t="s">
        <v>94</v>
      </c>
      <c r="D63" s="145" t="s">
        <v>98</v>
      </c>
      <c r="E63" s="122">
        <v>28</v>
      </c>
      <c r="F63" s="133"/>
      <c r="G63" s="122">
        <v>28</v>
      </c>
      <c r="H63" s="122">
        <v>0</v>
      </c>
      <c r="I63" s="153"/>
      <c r="J63" s="122"/>
      <c r="K63" s="124">
        <v>0</v>
      </c>
      <c r="L63" s="153">
        <v>0</v>
      </c>
      <c r="M63" s="122"/>
    </row>
    <row r="64" spans="1:13" s="143" customFormat="1" ht="24">
      <c r="A64" s="144" t="s">
        <v>99</v>
      </c>
      <c r="B64" s="145" t="s">
        <v>23</v>
      </c>
      <c r="C64" s="146" t="s">
        <v>100</v>
      </c>
      <c r="D64" s="145" t="s">
        <v>0</v>
      </c>
      <c r="E64" s="122">
        <v>1220</v>
      </c>
      <c r="F64" s="133"/>
      <c r="G64" s="122">
        <v>1220</v>
      </c>
      <c r="H64" s="122"/>
      <c r="I64" s="153"/>
      <c r="J64" s="122">
        <f>H64+I64</f>
        <v>0</v>
      </c>
      <c r="K64" s="124"/>
      <c r="L64" s="153"/>
      <c r="M64" s="122"/>
    </row>
    <row r="65" spans="1:13" s="143" customFormat="1" ht="15">
      <c r="A65" s="144" t="s">
        <v>55</v>
      </c>
      <c r="B65" s="145" t="s">
        <v>23</v>
      </c>
      <c r="C65" s="146" t="s">
        <v>100</v>
      </c>
      <c r="D65" s="145" t="s">
        <v>56</v>
      </c>
      <c r="E65" s="122">
        <v>1220</v>
      </c>
      <c r="F65" s="133"/>
      <c r="G65" s="122">
        <v>1220</v>
      </c>
      <c r="H65" s="122">
        <v>0</v>
      </c>
      <c r="I65" s="153"/>
      <c r="J65" s="122"/>
      <c r="K65" s="124">
        <v>0</v>
      </c>
      <c r="L65" s="153">
        <v>0</v>
      </c>
      <c r="M65" s="122"/>
    </row>
    <row r="66" spans="1:13" s="140" customFormat="1" ht="51">
      <c r="A66" s="137" t="s">
        <v>101</v>
      </c>
      <c r="B66" s="137" t="s">
        <v>0</v>
      </c>
      <c r="C66" s="138" t="s">
        <v>102</v>
      </c>
      <c r="D66" s="139" t="s">
        <v>0</v>
      </c>
      <c r="E66" s="129">
        <v>201220.3</v>
      </c>
      <c r="F66" s="152">
        <v>-124.29999999999927</v>
      </c>
      <c r="G66" s="129">
        <f>G67+G69+G71+G73+G75+G77+G79+G81+G83+G85+G87+G89+G91+G93+G95+G97+G99+G101+G103</f>
        <v>201095.99999999994</v>
      </c>
      <c r="H66" s="129">
        <f>H67+H69+H71+H73+H75+H77+H79+H81+H83+H85+H87+H89+H91+H93+H95+H97+H99+H101+H103</f>
        <v>0</v>
      </c>
      <c r="I66" s="152">
        <f>I67+I69+I71+I73+I75+I77+I79+I81+I83+I85+I87+I89+I91+I93+I95+I97+I99+I101+I103</f>
        <v>97780.6</v>
      </c>
      <c r="J66" s="129">
        <f>H66+I66</f>
        <v>97780.6</v>
      </c>
      <c r="K66" s="130">
        <v>96222.1</v>
      </c>
      <c r="L66" s="152">
        <v>1558.4999999999993</v>
      </c>
      <c r="M66" s="129">
        <v>97780.6</v>
      </c>
    </row>
    <row r="67" spans="1:13" s="143" customFormat="1" ht="60">
      <c r="A67" s="144" t="s">
        <v>103</v>
      </c>
      <c r="B67" s="145" t="s">
        <v>23</v>
      </c>
      <c r="C67" s="146" t="s">
        <v>104</v>
      </c>
      <c r="D67" s="145" t="s">
        <v>0</v>
      </c>
      <c r="E67" s="122">
        <v>3329</v>
      </c>
      <c r="F67" s="153"/>
      <c r="G67" s="122">
        <f>E67+F67</f>
        <v>3329</v>
      </c>
      <c r="H67" s="122"/>
      <c r="I67" s="153">
        <v>3260.5</v>
      </c>
      <c r="J67" s="122">
        <f>H67+I67</f>
        <v>3260.5</v>
      </c>
      <c r="K67" s="124">
        <v>3329</v>
      </c>
      <c r="L67" s="153">
        <v>-68.5</v>
      </c>
      <c r="M67" s="122">
        <v>3260.5</v>
      </c>
    </row>
    <row r="68" spans="1:13" s="143" customFormat="1" ht="60">
      <c r="A68" s="144" t="s">
        <v>25</v>
      </c>
      <c r="B68" s="145" t="s">
        <v>23</v>
      </c>
      <c r="C68" s="146" t="s">
        <v>104</v>
      </c>
      <c r="D68" s="145" t="s">
        <v>26</v>
      </c>
      <c r="E68" s="122">
        <v>3329</v>
      </c>
      <c r="F68" s="153"/>
      <c r="G68" s="122">
        <v>3329</v>
      </c>
      <c r="H68" s="122">
        <v>0</v>
      </c>
      <c r="I68" s="153">
        <v>3260.5</v>
      </c>
      <c r="J68" s="122">
        <v>3260.5</v>
      </c>
      <c r="K68" s="124">
        <v>3329</v>
      </c>
      <c r="L68" s="153">
        <v>-68.5</v>
      </c>
      <c r="M68" s="122">
        <v>3260.5</v>
      </c>
    </row>
    <row r="69" spans="1:13" s="143" customFormat="1" ht="60">
      <c r="A69" s="144" t="s">
        <v>105</v>
      </c>
      <c r="B69" s="145" t="s">
        <v>23</v>
      </c>
      <c r="C69" s="146" t="s">
        <v>106</v>
      </c>
      <c r="D69" s="145" t="s">
        <v>0</v>
      </c>
      <c r="E69" s="122">
        <v>5719.5</v>
      </c>
      <c r="F69" s="153"/>
      <c r="G69" s="122">
        <f>E69+F69</f>
        <v>5719.5</v>
      </c>
      <c r="H69" s="122"/>
      <c r="I69" s="153">
        <v>5601.8</v>
      </c>
      <c r="J69" s="122">
        <f>H69+I69</f>
        <v>5601.8</v>
      </c>
      <c r="K69" s="124">
        <v>5719.5</v>
      </c>
      <c r="L69" s="153">
        <v>-117.69999999999982</v>
      </c>
      <c r="M69" s="122">
        <v>5601.8</v>
      </c>
    </row>
    <row r="70" spans="1:13" s="143" customFormat="1" ht="60">
      <c r="A70" s="144" t="s">
        <v>25</v>
      </c>
      <c r="B70" s="145" t="s">
        <v>23</v>
      </c>
      <c r="C70" s="146" t="s">
        <v>106</v>
      </c>
      <c r="D70" s="145" t="s">
        <v>26</v>
      </c>
      <c r="E70" s="122">
        <v>5719.5</v>
      </c>
      <c r="F70" s="153"/>
      <c r="G70" s="122">
        <v>5719.5</v>
      </c>
      <c r="H70" s="122">
        <v>0</v>
      </c>
      <c r="I70" s="153">
        <v>5601.8</v>
      </c>
      <c r="J70" s="122">
        <v>5601.8</v>
      </c>
      <c r="K70" s="124">
        <v>5719.5</v>
      </c>
      <c r="L70" s="153">
        <v>-117.69999999999982</v>
      </c>
      <c r="M70" s="122">
        <v>5601.8</v>
      </c>
    </row>
    <row r="71" spans="1:13" s="143" customFormat="1" ht="36">
      <c r="A71" s="144" t="s">
        <v>107</v>
      </c>
      <c r="B71" s="145" t="s">
        <v>23</v>
      </c>
      <c r="C71" s="146" t="s">
        <v>108</v>
      </c>
      <c r="D71" s="145" t="s">
        <v>0</v>
      </c>
      <c r="E71" s="122">
        <v>101433.3</v>
      </c>
      <c r="F71" s="153">
        <v>-11024.3</v>
      </c>
      <c r="G71" s="122">
        <f>E71+F71</f>
        <v>90409</v>
      </c>
      <c r="H71" s="122"/>
      <c r="I71" s="153"/>
      <c r="J71" s="122">
        <f>H71+I71</f>
        <v>0</v>
      </c>
      <c r="K71" s="124"/>
      <c r="L71" s="153"/>
      <c r="M71" s="122"/>
    </row>
    <row r="72" spans="1:13" s="143" customFormat="1" ht="60">
      <c r="A72" s="144" t="s">
        <v>25</v>
      </c>
      <c r="B72" s="145" t="s">
        <v>23</v>
      </c>
      <c r="C72" s="146" t="s">
        <v>108</v>
      </c>
      <c r="D72" s="145" t="s">
        <v>26</v>
      </c>
      <c r="E72" s="122">
        <v>101433.3</v>
      </c>
      <c r="F72" s="153">
        <v>-11024.3</v>
      </c>
      <c r="G72" s="122">
        <v>90409</v>
      </c>
      <c r="H72" s="122">
        <v>0</v>
      </c>
      <c r="I72" s="153">
        <v>0</v>
      </c>
      <c r="J72" s="122"/>
      <c r="K72" s="124">
        <v>0</v>
      </c>
      <c r="L72" s="153">
        <v>0</v>
      </c>
      <c r="M72" s="122">
        <v>0</v>
      </c>
    </row>
    <row r="73" spans="1:13" s="143" customFormat="1" ht="108">
      <c r="A73" s="144" t="s">
        <v>109</v>
      </c>
      <c r="B73" s="145" t="s">
        <v>23</v>
      </c>
      <c r="C73" s="146" t="s">
        <v>110</v>
      </c>
      <c r="D73" s="145" t="s">
        <v>0</v>
      </c>
      <c r="E73" s="122">
        <v>1409</v>
      </c>
      <c r="F73" s="153"/>
      <c r="G73" s="122">
        <f>E73+F73</f>
        <v>1409</v>
      </c>
      <c r="H73" s="122"/>
      <c r="I73" s="153">
        <v>1380.1</v>
      </c>
      <c r="J73" s="122">
        <f>H73+I73</f>
        <v>1380.1</v>
      </c>
      <c r="K73" s="124">
        <v>1409</v>
      </c>
      <c r="L73" s="153">
        <v>-28.90000000000009</v>
      </c>
      <c r="M73" s="122">
        <v>1380.1</v>
      </c>
    </row>
    <row r="74" spans="1:13" s="143" customFormat="1" ht="60">
      <c r="A74" s="144" t="s">
        <v>25</v>
      </c>
      <c r="B74" s="145" t="s">
        <v>23</v>
      </c>
      <c r="C74" s="146" t="s">
        <v>110</v>
      </c>
      <c r="D74" s="145" t="s">
        <v>26</v>
      </c>
      <c r="E74" s="122">
        <v>1409</v>
      </c>
      <c r="F74" s="153"/>
      <c r="G74" s="122">
        <v>1409</v>
      </c>
      <c r="H74" s="122">
        <v>0</v>
      </c>
      <c r="I74" s="153">
        <v>1380.1</v>
      </c>
      <c r="J74" s="122">
        <v>1380.1</v>
      </c>
      <c r="K74" s="124">
        <v>1409</v>
      </c>
      <c r="L74" s="153">
        <v>-28.90000000000009</v>
      </c>
      <c r="M74" s="122">
        <v>1380.1</v>
      </c>
    </row>
    <row r="75" spans="1:13" s="143" customFormat="1" ht="60">
      <c r="A75" s="144" t="s">
        <v>111</v>
      </c>
      <c r="B75" s="145" t="s">
        <v>23</v>
      </c>
      <c r="C75" s="146" t="s">
        <v>112</v>
      </c>
      <c r="D75" s="145" t="s">
        <v>0</v>
      </c>
      <c r="E75" s="122">
        <v>5345</v>
      </c>
      <c r="F75" s="153"/>
      <c r="G75" s="122">
        <f>E75+F75</f>
        <v>5345</v>
      </c>
      <c r="H75" s="122"/>
      <c r="I75" s="153">
        <v>5235</v>
      </c>
      <c r="J75" s="122">
        <f>H75+I75</f>
        <v>5235</v>
      </c>
      <c r="K75" s="124">
        <v>5345</v>
      </c>
      <c r="L75" s="153">
        <v>-110</v>
      </c>
      <c r="M75" s="122">
        <v>5235</v>
      </c>
    </row>
    <row r="76" spans="1:13" s="143" customFormat="1" ht="60">
      <c r="A76" s="144" t="s">
        <v>25</v>
      </c>
      <c r="B76" s="145" t="s">
        <v>23</v>
      </c>
      <c r="C76" s="146" t="s">
        <v>112</v>
      </c>
      <c r="D76" s="145" t="s">
        <v>26</v>
      </c>
      <c r="E76" s="122">
        <v>5345</v>
      </c>
      <c r="F76" s="153"/>
      <c r="G76" s="122">
        <v>5345</v>
      </c>
      <c r="H76" s="122">
        <v>0</v>
      </c>
      <c r="I76" s="153">
        <v>5235</v>
      </c>
      <c r="J76" s="122">
        <v>5235</v>
      </c>
      <c r="K76" s="124">
        <v>5345</v>
      </c>
      <c r="L76" s="153">
        <v>-110</v>
      </c>
      <c r="M76" s="122">
        <v>5235</v>
      </c>
    </row>
    <row r="77" spans="1:13" s="143" customFormat="1" ht="60">
      <c r="A77" s="144" t="s">
        <v>113</v>
      </c>
      <c r="B77" s="145" t="s">
        <v>23</v>
      </c>
      <c r="C77" s="146" t="s">
        <v>114</v>
      </c>
      <c r="D77" s="145" t="s">
        <v>0</v>
      </c>
      <c r="E77" s="122">
        <v>19873.5</v>
      </c>
      <c r="F77" s="153"/>
      <c r="G77" s="122">
        <f>E77+F77</f>
        <v>19873.5</v>
      </c>
      <c r="H77" s="122"/>
      <c r="I77" s="153">
        <v>19464.6</v>
      </c>
      <c r="J77" s="122">
        <f>H77+I77</f>
        <v>19464.6</v>
      </c>
      <c r="K77" s="124">
        <v>19873.5</v>
      </c>
      <c r="L77" s="153">
        <v>-408.90000000000146</v>
      </c>
      <c r="M77" s="122">
        <v>19464.6</v>
      </c>
    </row>
    <row r="78" spans="1:13" s="143" customFormat="1" ht="60">
      <c r="A78" s="144" t="s">
        <v>25</v>
      </c>
      <c r="B78" s="145" t="s">
        <v>23</v>
      </c>
      <c r="C78" s="146" t="s">
        <v>114</v>
      </c>
      <c r="D78" s="145" t="s">
        <v>26</v>
      </c>
      <c r="E78" s="122">
        <v>19873.5</v>
      </c>
      <c r="F78" s="153"/>
      <c r="G78" s="122">
        <v>19873.5</v>
      </c>
      <c r="H78" s="122">
        <v>0</v>
      </c>
      <c r="I78" s="153">
        <v>19464.6</v>
      </c>
      <c r="J78" s="122">
        <v>19464.6</v>
      </c>
      <c r="K78" s="124">
        <v>19873.5</v>
      </c>
      <c r="L78" s="153">
        <v>-408.90000000000146</v>
      </c>
      <c r="M78" s="122">
        <v>19464.6</v>
      </c>
    </row>
    <row r="79" spans="1:13" s="143" customFormat="1" ht="84">
      <c r="A79" s="144" t="s">
        <v>115</v>
      </c>
      <c r="B79" s="145" t="s">
        <v>23</v>
      </c>
      <c r="C79" s="146" t="s">
        <v>116</v>
      </c>
      <c r="D79" s="145" t="s">
        <v>0</v>
      </c>
      <c r="E79" s="122"/>
      <c r="F79" s="153">
        <v>900</v>
      </c>
      <c r="G79" s="122">
        <f>E79+F79</f>
        <v>900</v>
      </c>
      <c r="H79" s="122"/>
      <c r="I79" s="153">
        <v>0</v>
      </c>
      <c r="J79" s="122">
        <f>H79+I79</f>
        <v>0</v>
      </c>
      <c r="K79" s="124"/>
      <c r="L79" s="153">
        <v>0</v>
      </c>
      <c r="M79" s="122">
        <v>0</v>
      </c>
    </row>
    <row r="80" spans="1:13" s="143" customFormat="1" ht="108">
      <c r="A80" s="144" t="s">
        <v>117</v>
      </c>
      <c r="B80" s="145" t="s">
        <v>23</v>
      </c>
      <c r="C80" s="146" t="s">
        <v>116</v>
      </c>
      <c r="D80" s="145" t="s">
        <v>118</v>
      </c>
      <c r="E80" s="122"/>
      <c r="F80" s="153">
        <v>900</v>
      </c>
      <c r="G80" s="122">
        <v>900</v>
      </c>
      <c r="H80" s="122"/>
      <c r="I80" s="153">
        <v>0</v>
      </c>
      <c r="J80" s="122"/>
      <c r="K80" s="124"/>
      <c r="L80" s="153">
        <v>0</v>
      </c>
      <c r="M80" s="122">
        <v>0</v>
      </c>
    </row>
    <row r="81" spans="1:13" s="143" customFormat="1" ht="84">
      <c r="A81" s="144" t="s">
        <v>115</v>
      </c>
      <c r="B81" s="145" t="s">
        <v>23</v>
      </c>
      <c r="C81" s="146" t="s">
        <v>119</v>
      </c>
      <c r="D81" s="145" t="s">
        <v>0</v>
      </c>
      <c r="E81" s="122">
        <v>2068.9</v>
      </c>
      <c r="F81" s="153"/>
      <c r="G81" s="122">
        <f>E81+F81</f>
        <v>2068.9</v>
      </c>
      <c r="H81" s="122"/>
      <c r="I81" s="153">
        <v>2026.3</v>
      </c>
      <c r="J81" s="122">
        <f>H81+I81</f>
        <v>2026.3</v>
      </c>
      <c r="K81" s="124">
        <v>2068.9</v>
      </c>
      <c r="L81" s="153">
        <v>-42.600000000000136</v>
      </c>
      <c r="M81" s="122">
        <v>2026.3</v>
      </c>
    </row>
    <row r="82" spans="1:13" s="143" customFormat="1" ht="108">
      <c r="A82" s="144" t="s">
        <v>117</v>
      </c>
      <c r="B82" s="145" t="s">
        <v>23</v>
      </c>
      <c r="C82" s="146" t="s">
        <v>119</v>
      </c>
      <c r="D82" s="145" t="s">
        <v>118</v>
      </c>
      <c r="E82" s="122">
        <v>2068.9</v>
      </c>
      <c r="F82" s="154"/>
      <c r="G82" s="122">
        <v>2068.9</v>
      </c>
      <c r="H82" s="122">
        <v>0</v>
      </c>
      <c r="I82" s="153">
        <v>2026.3</v>
      </c>
      <c r="J82" s="122">
        <v>2026.3</v>
      </c>
      <c r="K82" s="124">
        <v>2068.9</v>
      </c>
      <c r="L82" s="153">
        <v>-42.600000000000136</v>
      </c>
      <c r="M82" s="122">
        <v>2026.3</v>
      </c>
    </row>
    <row r="83" spans="1:13" s="143" customFormat="1" ht="60">
      <c r="A83" s="144" t="s">
        <v>120</v>
      </c>
      <c r="B83" s="145" t="s">
        <v>23</v>
      </c>
      <c r="C83" s="146" t="s">
        <v>121</v>
      </c>
      <c r="D83" s="145" t="s">
        <v>0</v>
      </c>
      <c r="E83" s="122">
        <v>4517.8</v>
      </c>
      <c r="F83" s="153"/>
      <c r="G83" s="122">
        <f>E83+F83</f>
        <v>4517.8</v>
      </c>
      <c r="H83" s="122"/>
      <c r="I83" s="153">
        <v>4424.8</v>
      </c>
      <c r="J83" s="122">
        <f>H83+I83</f>
        <v>4424.8</v>
      </c>
      <c r="K83" s="124">
        <v>4517.8</v>
      </c>
      <c r="L83" s="153">
        <v>-93</v>
      </c>
      <c r="M83" s="122">
        <v>4424.8</v>
      </c>
    </row>
    <row r="84" spans="1:13" s="143" customFormat="1" ht="108">
      <c r="A84" s="144" t="s">
        <v>117</v>
      </c>
      <c r="B84" s="145" t="s">
        <v>23</v>
      </c>
      <c r="C84" s="146" t="s">
        <v>121</v>
      </c>
      <c r="D84" s="145" t="s">
        <v>118</v>
      </c>
      <c r="E84" s="122">
        <v>4517.8</v>
      </c>
      <c r="F84" s="153"/>
      <c r="G84" s="122">
        <v>4517.8</v>
      </c>
      <c r="H84" s="122">
        <v>0</v>
      </c>
      <c r="I84" s="153">
        <v>4424.8</v>
      </c>
      <c r="J84" s="122">
        <v>4424.8</v>
      </c>
      <c r="K84" s="124">
        <v>4517.8</v>
      </c>
      <c r="L84" s="153">
        <v>-93</v>
      </c>
      <c r="M84" s="122">
        <v>4424.8</v>
      </c>
    </row>
    <row r="85" spans="1:13" s="143" customFormat="1" ht="60">
      <c r="A85" s="144" t="s">
        <v>122</v>
      </c>
      <c r="B85" s="145" t="s">
        <v>23</v>
      </c>
      <c r="C85" s="146" t="s">
        <v>123</v>
      </c>
      <c r="D85" s="145" t="s">
        <v>0</v>
      </c>
      <c r="E85" s="122">
        <v>5628.4</v>
      </c>
      <c r="F85" s="153"/>
      <c r="G85" s="122">
        <f>E85+F85</f>
        <v>5628.4</v>
      </c>
      <c r="H85" s="122"/>
      <c r="I85" s="153">
        <v>5512.6</v>
      </c>
      <c r="J85" s="122">
        <f>H85+I85</f>
        <v>5512.6</v>
      </c>
      <c r="K85" s="124">
        <v>5628.4</v>
      </c>
      <c r="L85" s="153">
        <v>-115.79999999999927</v>
      </c>
      <c r="M85" s="122">
        <v>5512.6</v>
      </c>
    </row>
    <row r="86" spans="1:13" s="143" customFormat="1" ht="108">
      <c r="A86" s="144" t="s">
        <v>117</v>
      </c>
      <c r="B86" s="145" t="s">
        <v>23</v>
      </c>
      <c r="C86" s="146" t="s">
        <v>123</v>
      </c>
      <c r="D86" s="145" t="s">
        <v>118</v>
      </c>
      <c r="E86" s="122">
        <v>5628.4</v>
      </c>
      <c r="F86" s="153"/>
      <c r="G86" s="122">
        <v>5628.4</v>
      </c>
      <c r="H86" s="122">
        <v>0</v>
      </c>
      <c r="I86" s="153">
        <v>5512.6</v>
      </c>
      <c r="J86" s="122">
        <v>5512.6</v>
      </c>
      <c r="K86" s="124">
        <v>5628.4</v>
      </c>
      <c r="L86" s="153">
        <v>-115.79999999999927</v>
      </c>
      <c r="M86" s="122">
        <v>5512.6</v>
      </c>
    </row>
    <row r="87" spans="1:13" s="143" customFormat="1" ht="72">
      <c r="A87" s="144" t="s">
        <v>124</v>
      </c>
      <c r="B87" s="145" t="s">
        <v>23</v>
      </c>
      <c r="C87" s="146" t="s">
        <v>125</v>
      </c>
      <c r="D87" s="145" t="s">
        <v>0</v>
      </c>
      <c r="E87" s="122">
        <v>2280</v>
      </c>
      <c r="F87" s="153"/>
      <c r="G87" s="122">
        <f>E87+F87</f>
        <v>2280</v>
      </c>
      <c r="H87" s="122"/>
      <c r="I87" s="153">
        <v>2280</v>
      </c>
      <c r="J87" s="122">
        <f>H87+I87</f>
        <v>2280</v>
      </c>
      <c r="K87" s="124">
        <v>2280</v>
      </c>
      <c r="L87" s="153">
        <v>0</v>
      </c>
      <c r="M87" s="122">
        <v>2280</v>
      </c>
    </row>
    <row r="88" spans="1:13" s="143" customFormat="1" ht="60">
      <c r="A88" s="144" t="s">
        <v>25</v>
      </c>
      <c r="B88" s="145" t="s">
        <v>23</v>
      </c>
      <c r="C88" s="146" t="s">
        <v>125</v>
      </c>
      <c r="D88" s="145" t="s">
        <v>26</v>
      </c>
      <c r="E88" s="122">
        <v>2280</v>
      </c>
      <c r="F88" s="153"/>
      <c r="G88" s="122">
        <v>2280</v>
      </c>
      <c r="H88" s="122">
        <v>0</v>
      </c>
      <c r="I88" s="153">
        <v>2280</v>
      </c>
      <c r="J88" s="122">
        <v>2280</v>
      </c>
      <c r="K88" s="124">
        <v>2280</v>
      </c>
      <c r="L88" s="153">
        <v>0</v>
      </c>
      <c r="M88" s="122">
        <v>2280</v>
      </c>
    </row>
    <row r="89" spans="1:13" s="143" customFormat="1" ht="84">
      <c r="A89" s="144" t="s">
        <v>161</v>
      </c>
      <c r="B89" s="145" t="s">
        <v>23</v>
      </c>
      <c r="C89" s="146" t="s">
        <v>148</v>
      </c>
      <c r="D89" s="145" t="s">
        <v>0</v>
      </c>
      <c r="E89" s="122"/>
      <c r="F89" s="153">
        <v>500</v>
      </c>
      <c r="G89" s="122">
        <f>E89+F89</f>
        <v>500</v>
      </c>
      <c r="H89" s="122"/>
      <c r="I89" s="153">
        <v>0</v>
      </c>
      <c r="J89" s="122">
        <f>H89+I89</f>
        <v>0</v>
      </c>
      <c r="K89" s="124"/>
      <c r="L89" s="153">
        <v>0</v>
      </c>
      <c r="M89" s="122">
        <v>0</v>
      </c>
    </row>
    <row r="90" spans="1:13" s="143" customFormat="1" ht="60">
      <c r="A90" s="144" t="s">
        <v>25</v>
      </c>
      <c r="B90" s="145" t="s">
        <v>23</v>
      </c>
      <c r="C90" s="146" t="s">
        <v>148</v>
      </c>
      <c r="D90" s="145" t="s">
        <v>26</v>
      </c>
      <c r="E90" s="122"/>
      <c r="F90" s="153">
        <v>500</v>
      </c>
      <c r="G90" s="122">
        <v>500</v>
      </c>
      <c r="H90" s="122"/>
      <c r="I90" s="153">
        <v>0</v>
      </c>
      <c r="J90" s="122"/>
      <c r="K90" s="124"/>
      <c r="L90" s="153">
        <v>0</v>
      </c>
      <c r="M90" s="122">
        <v>0</v>
      </c>
    </row>
    <row r="91" spans="1:13" s="143" customFormat="1" ht="84">
      <c r="A91" s="144" t="s">
        <v>126</v>
      </c>
      <c r="B91" s="145" t="s">
        <v>23</v>
      </c>
      <c r="C91" s="146" t="s">
        <v>127</v>
      </c>
      <c r="D91" s="145" t="s">
        <v>0</v>
      </c>
      <c r="E91" s="122">
        <v>2268.8</v>
      </c>
      <c r="F91" s="153"/>
      <c r="G91" s="122">
        <f>E91+F91</f>
        <v>2268.8</v>
      </c>
      <c r="H91" s="122"/>
      <c r="I91" s="153">
        <v>2222.1</v>
      </c>
      <c r="J91" s="122">
        <f>H91+I91</f>
        <v>2222.1</v>
      </c>
      <c r="K91" s="124">
        <v>2268.8</v>
      </c>
      <c r="L91" s="153">
        <v>-46.70000000000027</v>
      </c>
      <c r="M91" s="122">
        <v>2222.1</v>
      </c>
    </row>
    <row r="92" spans="1:13" s="143" customFormat="1" ht="60">
      <c r="A92" s="144" t="s">
        <v>25</v>
      </c>
      <c r="B92" s="145" t="s">
        <v>23</v>
      </c>
      <c r="C92" s="146" t="s">
        <v>127</v>
      </c>
      <c r="D92" s="145" t="s">
        <v>26</v>
      </c>
      <c r="E92" s="122">
        <v>2268.8</v>
      </c>
      <c r="F92" s="154"/>
      <c r="G92" s="122">
        <v>2268.8</v>
      </c>
      <c r="H92" s="122">
        <v>0</v>
      </c>
      <c r="I92" s="153">
        <v>2222.1</v>
      </c>
      <c r="J92" s="122">
        <v>2222.1</v>
      </c>
      <c r="K92" s="124">
        <v>2268.8</v>
      </c>
      <c r="L92" s="153">
        <v>-46.70000000000027</v>
      </c>
      <c r="M92" s="122">
        <v>2222.1</v>
      </c>
    </row>
    <row r="93" spans="1:13" s="143" customFormat="1" ht="84">
      <c r="A93" s="144" t="s">
        <v>162</v>
      </c>
      <c r="B93" s="145" t="s">
        <v>23</v>
      </c>
      <c r="C93" s="146" t="s">
        <v>129</v>
      </c>
      <c r="D93" s="145" t="s">
        <v>0</v>
      </c>
      <c r="E93" s="122"/>
      <c r="F93" s="153">
        <v>4500</v>
      </c>
      <c r="G93" s="122">
        <f>E93+F93</f>
        <v>4500</v>
      </c>
      <c r="H93" s="122"/>
      <c r="I93" s="153">
        <v>0</v>
      </c>
      <c r="J93" s="122">
        <f>H93+I93</f>
        <v>0</v>
      </c>
      <c r="K93" s="124"/>
      <c r="L93" s="153">
        <v>0</v>
      </c>
      <c r="M93" s="122">
        <v>0</v>
      </c>
    </row>
    <row r="94" spans="1:13" s="143" customFormat="1" ht="60">
      <c r="A94" s="144" t="s">
        <v>25</v>
      </c>
      <c r="B94" s="145" t="s">
        <v>23</v>
      </c>
      <c r="C94" s="146" t="s">
        <v>129</v>
      </c>
      <c r="D94" s="145" t="s">
        <v>26</v>
      </c>
      <c r="E94" s="122"/>
      <c r="F94" s="153">
        <v>4500</v>
      </c>
      <c r="G94" s="122">
        <v>4500</v>
      </c>
      <c r="H94" s="122"/>
      <c r="I94" s="153">
        <v>0</v>
      </c>
      <c r="J94" s="122"/>
      <c r="K94" s="124"/>
      <c r="L94" s="153">
        <v>0</v>
      </c>
      <c r="M94" s="122">
        <v>0</v>
      </c>
    </row>
    <row r="95" spans="1:13" s="143" customFormat="1" ht="84">
      <c r="A95" s="144" t="s">
        <v>128</v>
      </c>
      <c r="B95" s="145" t="s">
        <v>23</v>
      </c>
      <c r="C95" s="146" t="s">
        <v>130</v>
      </c>
      <c r="D95" s="145" t="s">
        <v>0</v>
      </c>
      <c r="E95" s="122">
        <v>23460.8</v>
      </c>
      <c r="F95" s="153"/>
      <c r="G95" s="122">
        <f>E95+F95</f>
        <v>23460.8</v>
      </c>
      <c r="H95" s="122"/>
      <c r="I95" s="153">
        <v>22978</v>
      </c>
      <c r="J95" s="122">
        <f>H95+I95</f>
        <v>22978</v>
      </c>
      <c r="K95" s="124">
        <v>21043.9</v>
      </c>
      <c r="L95" s="153">
        <v>1934.0999999999985</v>
      </c>
      <c r="M95" s="122">
        <v>22978</v>
      </c>
    </row>
    <row r="96" spans="1:13" s="143" customFormat="1" ht="60">
      <c r="A96" s="144" t="s">
        <v>25</v>
      </c>
      <c r="B96" s="145" t="s">
        <v>23</v>
      </c>
      <c r="C96" s="146" t="s">
        <v>130</v>
      </c>
      <c r="D96" s="145" t="s">
        <v>26</v>
      </c>
      <c r="E96" s="122">
        <v>23460.8</v>
      </c>
      <c r="F96" s="154"/>
      <c r="G96" s="122">
        <v>23460.8</v>
      </c>
      <c r="H96" s="122"/>
      <c r="I96" s="153">
        <v>22978</v>
      </c>
      <c r="J96" s="122">
        <v>22978</v>
      </c>
      <c r="K96" s="124">
        <v>21043.9</v>
      </c>
      <c r="L96" s="153">
        <v>1934.0999999999985</v>
      </c>
      <c r="M96" s="122">
        <v>22978</v>
      </c>
    </row>
    <row r="97" spans="1:13" s="143" customFormat="1" ht="72">
      <c r="A97" s="144" t="s">
        <v>163</v>
      </c>
      <c r="B97" s="145" t="s">
        <v>23</v>
      </c>
      <c r="C97" s="146" t="s">
        <v>132</v>
      </c>
      <c r="D97" s="145" t="s">
        <v>0</v>
      </c>
      <c r="E97" s="122"/>
      <c r="F97" s="153">
        <v>2500</v>
      </c>
      <c r="G97" s="122">
        <f>E97+F97</f>
        <v>2500</v>
      </c>
      <c r="H97" s="122"/>
      <c r="I97" s="153">
        <v>0</v>
      </c>
      <c r="J97" s="122">
        <f>H97+I97</f>
        <v>0</v>
      </c>
      <c r="K97" s="124"/>
      <c r="L97" s="153">
        <v>0</v>
      </c>
      <c r="M97" s="122">
        <v>0</v>
      </c>
    </row>
    <row r="98" spans="1:13" s="143" customFormat="1" ht="60">
      <c r="A98" s="144" t="s">
        <v>25</v>
      </c>
      <c r="B98" s="145" t="s">
        <v>23</v>
      </c>
      <c r="C98" s="146" t="s">
        <v>132</v>
      </c>
      <c r="D98" s="145" t="s">
        <v>26</v>
      </c>
      <c r="E98" s="122"/>
      <c r="F98" s="153">
        <v>2500</v>
      </c>
      <c r="G98" s="122">
        <v>2500</v>
      </c>
      <c r="H98" s="122"/>
      <c r="I98" s="153">
        <v>0</v>
      </c>
      <c r="J98" s="122"/>
      <c r="K98" s="124"/>
      <c r="L98" s="153">
        <v>0</v>
      </c>
      <c r="M98" s="122">
        <v>0</v>
      </c>
    </row>
    <row r="99" spans="1:13" s="143" customFormat="1" ht="72">
      <c r="A99" s="144" t="s">
        <v>131</v>
      </c>
      <c r="B99" s="145" t="s">
        <v>23</v>
      </c>
      <c r="C99" s="146" t="s">
        <v>133</v>
      </c>
      <c r="D99" s="145" t="s">
        <v>0</v>
      </c>
      <c r="E99" s="122">
        <v>12480</v>
      </c>
      <c r="F99" s="153"/>
      <c r="G99" s="122">
        <f>E99+F99</f>
        <v>12480</v>
      </c>
      <c r="H99" s="122"/>
      <c r="I99" s="153">
        <v>12223.2</v>
      </c>
      <c r="J99" s="122">
        <f>H99+I99</f>
        <v>12223.2</v>
      </c>
      <c r="K99" s="124">
        <v>11332</v>
      </c>
      <c r="L99" s="153">
        <v>891.2000000000007</v>
      </c>
      <c r="M99" s="122">
        <v>12223.2</v>
      </c>
    </row>
    <row r="100" spans="1:13" s="143" customFormat="1" ht="60">
      <c r="A100" s="144" t="s">
        <v>25</v>
      </c>
      <c r="B100" s="145" t="s">
        <v>23</v>
      </c>
      <c r="C100" s="146" t="s">
        <v>133</v>
      </c>
      <c r="D100" s="145" t="s">
        <v>26</v>
      </c>
      <c r="E100" s="122">
        <v>12480</v>
      </c>
      <c r="F100" s="154"/>
      <c r="G100" s="122">
        <v>12480</v>
      </c>
      <c r="H100" s="122">
        <v>0</v>
      </c>
      <c r="I100" s="153">
        <v>12223.2</v>
      </c>
      <c r="J100" s="122">
        <v>12223.2</v>
      </c>
      <c r="K100" s="124">
        <v>11332</v>
      </c>
      <c r="L100" s="153">
        <v>891.2000000000007</v>
      </c>
      <c r="M100" s="122">
        <v>12223.2</v>
      </c>
    </row>
    <row r="101" spans="1:13" s="143" customFormat="1" ht="60.75" customHeight="1">
      <c r="A101" s="144" t="s">
        <v>134</v>
      </c>
      <c r="B101" s="145" t="s">
        <v>23</v>
      </c>
      <c r="C101" s="146" t="s">
        <v>135</v>
      </c>
      <c r="D101" s="145" t="s">
        <v>0</v>
      </c>
      <c r="E101" s="122">
        <v>11406.3</v>
      </c>
      <c r="F101" s="153"/>
      <c r="G101" s="122">
        <f>E101+F101</f>
        <v>11406.3</v>
      </c>
      <c r="H101" s="122"/>
      <c r="I101" s="153">
        <v>11171.6</v>
      </c>
      <c r="J101" s="122">
        <f>H101+I101</f>
        <v>11171.6</v>
      </c>
      <c r="K101" s="124">
        <v>11406.3</v>
      </c>
      <c r="L101" s="153">
        <v>-234.6999999999989</v>
      </c>
      <c r="M101" s="122">
        <v>11171.6</v>
      </c>
    </row>
    <row r="102" spans="1:13" s="143" customFormat="1" ht="60.75" customHeight="1">
      <c r="A102" s="144" t="s">
        <v>25</v>
      </c>
      <c r="B102" s="145" t="s">
        <v>23</v>
      </c>
      <c r="C102" s="146" t="s">
        <v>135</v>
      </c>
      <c r="D102" s="145" t="s">
        <v>26</v>
      </c>
      <c r="E102" s="122">
        <v>11406.3</v>
      </c>
      <c r="F102" s="153"/>
      <c r="G102" s="122">
        <v>11406.3</v>
      </c>
      <c r="H102" s="122">
        <v>0</v>
      </c>
      <c r="I102" s="153">
        <v>11171.6</v>
      </c>
      <c r="J102" s="122">
        <v>11171.6</v>
      </c>
      <c r="K102" s="124">
        <v>11406.3</v>
      </c>
      <c r="L102" s="153">
        <v>-234.6999999999989</v>
      </c>
      <c r="M102" s="122">
        <v>11171.6</v>
      </c>
    </row>
    <row r="103" spans="1:13" s="143" customFormat="1" ht="90.75" customHeight="1">
      <c r="A103" s="144" t="s">
        <v>164</v>
      </c>
      <c r="B103" s="145" t="s">
        <v>23</v>
      </c>
      <c r="C103" s="146" t="s">
        <v>149</v>
      </c>
      <c r="D103" s="145" t="s">
        <v>0</v>
      </c>
      <c r="E103" s="122"/>
      <c r="F103" s="153">
        <v>2500</v>
      </c>
      <c r="G103" s="122">
        <f>E103+F103</f>
        <v>2500</v>
      </c>
      <c r="H103" s="122"/>
      <c r="I103" s="153">
        <v>0</v>
      </c>
      <c r="J103" s="122">
        <f>H103+I103</f>
        <v>0</v>
      </c>
      <c r="K103" s="124"/>
      <c r="L103" s="153">
        <v>0</v>
      </c>
      <c r="M103" s="122">
        <v>0</v>
      </c>
    </row>
    <row r="104" spans="1:13" s="143" customFormat="1" ht="60.75" customHeight="1">
      <c r="A104" s="144" t="s">
        <v>25</v>
      </c>
      <c r="B104" s="145" t="s">
        <v>23</v>
      </c>
      <c r="C104" s="146" t="s">
        <v>149</v>
      </c>
      <c r="D104" s="145" t="s">
        <v>26</v>
      </c>
      <c r="E104" s="122"/>
      <c r="F104" s="153">
        <v>2500</v>
      </c>
      <c r="G104" s="122">
        <v>2500</v>
      </c>
      <c r="H104" s="122">
        <v>0</v>
      </c>
      <c r="I104" s="153">
        <v>0</v>
      </c>
      <c r="J104" s="122"/>
      <c r="K104" s="124"/>
      <c r="L104" s="153">
        <v>0</v>
      </c>
      <c r="M104" s="122">
        <v>0</v>
      </c>
    </row>
    <row r="105" spans="1:13" s="140" customFormat="1" ht="38.25">
      <c r="A105" s="137" t="s">
        <v>136</v>
      </c>
      <c r="B105" s="137" t="s">
        <v>0</v>
      </c>
      <c r="C105" s="138" t="s">
        <v>137</v>
      </c>
      <c r="D105" s="139" t="s">
        <v>0</v>
      </c>
      <c r="E105" s="129">
        <v>23849.5</v>
      </c>
      <c r="F105" s="152">
        <v>2093.4</v>
      </c>
      <c r="G105" s="129">
        <f>E105+F105</f>
        <v>25942.9</v>
      </c>
      <c r="H105" s="129">
        <v>0</v>
      </c>
      <c r="I105" s="152">
        <v>21830.9</v>
      </c>
      <c r="J105" s="129">
        <f>H105+I105</f>
        <v>21830.9</v>
      </c>
      <c r="K105" s="130">
        <v>23649.5</v>
      </c>
      <c r="L105" s="152">
        <v>-5621.0999999999985</v>
      </c>
      <c r="M105" s="129">
        <v>18028.4</v>
      </c>
    </row>
    <row r="106" spans="1:13" s="140" customFormat="1" ht="38.25">
      <c r="A106" s="137" t="s">
        <v>150</v>
      </c>
      <c r="B106" s="137"/>
      <c r="C106" s="138" t="s">
        <v>158</v>
      </c>
      <c r="D106" s="139"/>
      <c r="E106" s="129">
        <v>23649.5</v>
      </c>
      <c r="F106" s="152">
        <v>2093.4</v>
      </c>
      <c r="G106" s="129">
        <v>25742.9</v>
      </c>
      <c r="H106" s="129"/>
      <c r="I106" s="152">
        <f>I109</f>
        <v>21830.9</v>
      </c>
      <c r="J106" s="129">
        <f>H106+I106</f>
        <v>21830.9</v>
      </c>
      <c r="K106" s="129">
        <v>23649.5</v>
      </c>
      <c r="L106" s="152">
        <v>-5621.0999999999985</v>
      </c>
      <c r="M106" s="129">
        <v>18028.4</v>
      </c>
    </row>
    <row r="107" spans="1:13" s="143" customFormat="1" ht="81" customHeight="1">
      <c r="A107" s="144" t="s">
        <v>160</v>
      </c>
      <c r="B107" s="145" t="s">
        <v>23</v>
      </c>
      <c r="C107" s="146" t="s">
        <v>139</v>
      </c>
      <c r="D107" s="142" t="s">
        <v>0</v>
      </c>
      <c r="E107" s="121"/>
      <c r="F107" s="153">
        <v>2000</v>
      </c>
      <c r="G107" s="122">
        <v>2000</v>
      </c>
      <c r="H107" s="121"/>
      <c r="I107" s="153">
        <f>I109</f>
        <v>21830.9</v>
      </c>
      <c r="J107" s="122">
        <f>H107+I107</f>
        <v>21830.9</v>
      </c>
      <c r="K107" s="124">
        <f>K109</f>
        <v>23649.5</v>
      </c>
      <c r="L107" s="153">
        <f>L109</f>
        <v>-5621.0999999999985</v>
      </c>
      <c r="M107" s="122">
        <f>M109</f>
        <v>18028.4</v>
      </c>
    </row>
    <row r="108" spans="1:13" s="143" customFormat="1" ht="60">
      <c r="A108" s="144" t="s">
        <v>25</v>
      </c>
      <c r="B108" s="145" t="s">
        <v>23</v>
      </c>
      <c r="C108" s="146" t="s">
        <v>139</v>
      </c>
      <c r="D108" s="142" t="s">
        <v>26</v>
      </c>
      <c r="E108" s="121"/>
      <c r="F108" s="153">
        <v>2000</v>
      </c>
      <c r="G108" s="122">
        <v>2000</v>
      </c>
      <c r="H108" s="121"/>
      <c r="I108" s="153"/>
      <c r="J108" s="121"/>
      <c r="K108" s="123"/>
      <c r="L108" s="153">
        <v>0</v>
      </c>
      <c r="M108" s="121"/>
    </row>
    <row r="109" spans="1:13" s="143" customFormat="1" ht="42" customHeight="1">
      <c r="A109" s="144" t="s">
        <v>157</v>
      </c>
      <c r="B109" s="145" t="s">
        <v>23</v>
      </c>
      <c r="C109" s="146" t="s">
        <v>140</v>
      </c>
      <c r="D109" s="145" t="s">
        <v>0</v>
      </c>
      <c r="E109" s="122">
        <v>23649.5</v>
      </c>
      <c r="F109" s="153">
        <v>93.4</v>
      </c>
      <c r="G109" s="122">
        <v>23742.9</v>
      </c>
      <c r="H109" s="122"/>
      <c r="I109" s="153">
        <v>21830.9</v>
      </c>
      <c r="J109" s="122">
        <f>H109+I109</f>
        <v>21830.9</v>
      </c>
      <c r="K109" s="124">
        <v>23649.5</v>
      </c>
      <c r="L109" s="153">
        <v>-5621.0999999999985</v>
      </c>
      <c r="M109" s="122">
        <v>18028.4</v>
      </c>
    </row>
    <row r="110" spans="1:13" s="143" customFormat="1" ht="60">
      <c r="A110" s="144" t="s">
        <v>25</v>
      </c>
      <c r="B110" s="145" t="s">
        <v>23</v>
      </c>
      <c r="C110" s="146" t="s">
        <v>140</v>
      </c>
      <c r="D110" s="145" t="s">
        <v>26</v>
      </c>
      <c r="E110" s="122">
        <v>23649.5</v>
      </c>
      <c r="F110" s="153">
        <v>93.4</v>
      </c>
      <c r="G110" s="122">
        <v>23742.9</v>
      </c>
      <c r="H110" s="122">
        <v>0</v>
      </c>
      <c r="I110" s="153">
        <v>21830.9</v>
      </c>
      <c r="J110" s="122">
        <v>21830.9</v>
      </c>
      <c r="K110" s="124">
        <v>23649.5</v>
      </c>
      <c r="L110" s="153">
        <v>-5621.0999999999985</v>
      </c>
      <c r="M110" s="122">
        <v>18028.4</v>
      </c>
    </row>
    <row r="111" spans="1:13" s="143" customFormat="1" ht="55.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57"/>
      <c r="M111" s="119"/>
    </row>
    <row r="112" spans="1:13" s="143" customFormat="1" ht="13.5">
      <c r="A112" s="147"/>
      <c r="B112" s="148"/>
      <c r="C112" s="179"/>
      <c r="D112" s="179"/>
      <c r="E112" s="116"/>
      <c r="F112" s="134"/>
      <c r="G112" s="116"/>
      <c r="H112" s="116"/>
      <c r="I112" s="155"/>
      <c r="J112" s="116"/>
      <c r="K112" s="116"/>
      <c r="L112" s="155"/>
      <c r="M112" s="116"/>
    </row>
    <row r="113" spans="1:13" s="143" customFormat="1" ht="52.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57"/>
      <c r="M113" s="119"/>
    </row>
    <row r="114" spans="1:13" s="143" customFormat="1" ht="12.75">
      <c r="A114" s="149"/>
      <c r="B114" s="148"/>
      <c r="C114" s="179"/>
      <c r="D114" s="179"/>
      <c r="E114" s="181"/>
      <c r="F114" s="181"/>
      <c r="G114" s="181"/>
      <c r="H114" s="181"/>
      <c r="I114" s="156"/>
      <c r="J114" s="117"/>
      <c r="K114" s="116"/>
      <c r="L114" s="156"/>
      <c r="M114" s="117"/>
    </row>
    <row r="115" spans="1:13" s="143" customFormat="1" ht="23.25" customHeight="1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57"/>
      <c r="M115" s="119"/>
    </row>
    <row r="116" spans="1:13" ht="15.75">
      <c r="A116" s="40"/>
      <c r="B116" s="40"/>
      <c r="C116" s="66"/>
      <c r="D116" s="40"/>
      <c r="E116" s="66"/>
      <c r="F116" s="135"/>
      <c r="G116" s="118"/>
      <c r="H116" s="118"/>
      <c r="I116" s="135"/>
      <c r="J116" s="118"/>
      <c r="K116" s="118"/>
      <c r="L116" s="135"/>
      <c r="M116" s="118"/>
    </row>
  </sheetData>
  <sheetProtection/>
  <autoFilter ref="A7:K116"/>
  <mergeCells count="27">
    <mergeCell ref="K1:M1"/>
    <mergeCell ref="M6:M7"/>
    <mergeCell ref="A2:M2"/>
    <mergeCell ref="A3:M3"/>
    <mergeCell ref="A5:D5"/>
    <mergeCell ref="A115:K115"/>
    <mergeCell ref="L6:L7"/>
    <mergeCell ref="K5:M5"/>
    <mergeCell ref="A8:D8"/>
    <mergeCell ref="A111:K111"/>
    <mergeCell ref="C112:D112"/>
    <mergeCell ref="A113:K113"/>
    <mergeCell ref="C114:D114"/>
    <mergeCell ref="E114:H114"/>
    <mergeCell ref="J6:J7"/>
    <mergeCell ref="K6:K7"/>
    <mergeCell ref="I6:I7"/>
    <mergeCell ref="F6:F7"/>
    <mergeCell ref="E6:E7"/>
    <mergeCell ref="E5:G5"/>
    <mergeCell ref="H5:J5"/>
    <mergeCell ref="A6:A7"/>
    <mergeCell ref="B6:B7"/>
    <mergeCell ref="C6:C7"/>
    <mergeCell ref="D6:D7"/>
    <mergeCell ref="G6:G7"/>
    <mergeCell ref="H6:H7"/>
  </mergeCells>
  <printOptions horizontalCentered="1"/>
  <pageMargins left="0.3937007874015748" right="0.3937007874015748" top="0.5905511811023623" bottom="0.3937007874015748" header="0" footer="0"/>
  <pageSetup fitToHeight="10" fitToWidth="1" horizontalDpi="600" verticalDpi="6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Богатырева</cp:lastModifiedBy>
  <cp:lastPrinted>2017-12-06T06:46:05Z</cp:lastPrinted>
  <dcterms:created xsi:type="dcterms:W3CDTF">2017-11-23T08:34:38Z</dcterms:created>
  <dcterms:modified xsi:type="dcterms:W3CDTF">2017-12-06T06:55:39Z</dcterms:modified>
  <cp:category/>
  <cp:version/>
  <cp:contentType/>
  <cp:contentStatus/>
</cp:coreProperties>
</file>