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1 (2)" sheetId="2" r:id="rId2"/>
  </sheets>
  <definedNames>
    <definedName name="_xlnm.Print_Area" localSheetId="0">Лист1!$A$1:$F$13</definedName>
    <definedName name="_xlnm.Print_Area" localSheetId="1">'Лист1 (2)'!$A$1:$F$13</definedName>
  </definedNames>
  <calcPr calcId="152511"/>
</workbook>
</file>

<file path=xl/calcChain.xml><?xml version="1.0" encoding="utf-8"?>
<calcChain xmlns="http://schemas.openxmlformats.org/spreadsheetml/2006/main">
  <c r="E9" i="2" l="1"/>
  <c r="F9" i="2"/>
  <c r="D9" i="2"/>
  <c r="C10" i="2"/>
  <c r="C8" i="2"/>
  <c r="C11" i="2" s="1"/>
  <c r="F5" i="2"/>
  <c r="F11" i="2" s="1"/>
  <c r="E5" i="2"/>
  <c r="E10" i="2" s="1"/>
  <c r="D5" i="2"/>
  <c r="D10" i="2" s="1"/>
  <c r="F10" i="2" l="1"/>
  <c r="F12" i="2" s="1"/>
  <c r="E11" i="2"/>
  <c r="E12" i="2" s="1"/>
  <c r="C12" i="2"/>
  <c r="D11" i="2"/>
  <c r="D12" i="2" s="1"/>
  <c r="E13" i="2" l="1"/>
  <c r="F5" i="1"/>
  <c r="E5" i="1"/>
  <c r="D5" i="1"/>
  <c r="F8" i="1" l="1"/>
  <c r="F10" i="1" l="1"/>
  <c r="F11" i="1"/>
  <c r="F12" i="1" l="1"/>
  <c r="E10" i="1"/>
  <c r="D10" i="1"/>
  <c r="E8" i="1" l="1"/>
  <c r="D8" i="1"/>
  <c r="D11" i="1" s="1"/>
  <c r="D12" i="1" s="1"/>
  <c r="E11" i="1" l="1"/>
  <c r="C10" i="1"/>
  <c r="C8" i="1"/>
  <c r="E12" i="1" l="1"/>
  <c r="E13" i="1" s="1"/>
  <c r="C11" i="1"/>
  <c r="C12" i="1" l="1"/>
</calcChain>
</file>

<file path=xl/sharedStrings.xml><?xml version="1.0" encoding="utf-8"?>
<sst xmlns="http://schemas.openxmlformats.org/spreadsheetml/2006/main" count="50" uniqueCount="27">
  <si>
    <t>ед. изм.</t>
  </si>
  <si>
    <t>Показатель</t>
  </si>
  <si>
    <t>В расчете на год</t>
  </si>
  <si>
    <t>тыс.руб.</t>
  </si>
  <si>
    <t xml:space="preserve">Необходимая сумма субсидий </t>
  </si>
  <si>
    <t>Норматив потребления воды в месяц</t>
  </si>
  <si>
    <t>Стоимость услуги по водоснабжению для потребителей  ООО "ТВК"  согласно установленным тарифам</t>
  </si>
  <si>
    <t>куб/м</t>
  </si>
  <si>
    <t>руб. /куб</t>
  </si>
  <si>
    <t>Стоимость услуги по водоснабжению с учетом ограничения роста платы граждан за коммунальные услуги</t>
  </si>
  <si>
    <t>Объемы воды населению</t>
  </si>
  <si>
    <t>Тариф на воду ООО "ТВК" (с НДС)
с 01.07.2020 г. по 31 12.2020г. (с учетом концессионного соглашения)</t>
  </si>
  <si>
    <t>Тариф  ООО "ТВК" (с НДС)
с 01.01.2020 г.по 30 06.2020 г.</t>
  </si>
  <si>
    <t>Итого:</t>
  </si>
  <si>
    <t>Тариф  ООО "ТВК" (с НДС)
с 01.01.2021 г.по 30 06.2021 г.</t>
  </si>
  <si>
    <t>Тариф на воду ООО "ТВК" (с НДС)
с 01.07.2021 г. по 31 12.2021г. (с учетом концессионного соглашения)</t>
  </si>
  <si>
    <t>Расчет субсидий по МО "Город Глазов" на 1 полугодие 2021 года</t>
  </si>
  <si>
    <t>В расчете на 0,5 года  ВС</t>
  </si>
  <si>
    <t>В расчете на 0,5 года ВО</t>
  </si>
  <si>
    <t>В расчете на 0,5 года ГВС</t>
  </si>
  <si>
    <t>Расчетный тариф на воду с 1 июля 2020 года с учетом установленного предельного (максимального) индекса изменения размера вносимой гражданами платы за коммунальные услуги (106,0%).</t>
  </si>
  <si>
    <t>Расчетный тариф на воду с 1 января 2021 года с учетом установленного предельного (максимального) индекса изменения размера вносимой гражданами платы за коммунальные услуги (на уровне  декабря 2020 года).</t>
  </si>
  <si>
    <t>В расчете на 2 полугодие по холодному водоснабжению</t>
  </si>
  <si>
    <t>В расчете на 2 полугодие по горячему водоснабжению</t>
  </si>
  <si>
    <t>Расчет субсидий по МО "Город Глазов" на 2 полугодие 2020 года</t>
  </si>
  <si>
    <t>В расчете на 2 полугодие по водоотведению</t>
  </si>
  <si>
    <t>Необходимая сумма субвенций на 2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</si>
</sst>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0_р_._-;\-* #,##0.000_р_._-;_-* &quot;-&quot;??_р_.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3" fontId="0" fillId="0" borderId="2" xfId="1" applyFont="1" applyBorder="1" applyAlignment="1">
      <alignment horizontal="left" vertical="center" wrapText="1"/>
    </xf>
    <xf numFmtId="165" fontId="0" fillId="0" borderId="1" xfId="1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43" fontId="1" fillId="0" borderId="8" xfId="1" applyFont="1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horizontal="left" vertical="center"/>
    </xf>
    <xf numFmtId="43" fontId="0" fillId="0" borderId="2" xfId="1" applyFont="1" applyBorder="1" applyAlignment="1">
      <alignment horizontal="left" vertical="center"/>
    </xf>
    <xf numFmtId="164" fontId="1" fillId="0" borderId="9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0" fillId="0" borderId="0" xfId="0" applyNumberFormat="1"/>
    <xf numFmtId="43" fontId="1" fillId="0" borderId="8" xfId="1" applyFont="1" applyBorder="1" applyAlignment="1">
      <alignment horizontal="left" vertical="center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43" fontId="0" fillId="0" borderId="0" xfId="0" applyNumberFormat="1"/>
    <xf numFmtId="0" fontId="0" fillId="0" borderId="6" xfId="0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view="pageBreakPreview" zoomScale="160" zoomScaleNormal="100" zoomScaleSheetLayoutView="160" workbookViewId="0">
      <selection activeCell="D8" sqref="D8"/>
    </sheetView>
  </sheetViews>
  <sheetFormatPr defaultRowHeight="15" x14ac:dyDescent="0.25"/>
  <cols>
    <col min="1" max="1" width="67.5703125" customWidth="1"/>
    <col min="2" max="2" width="11" customWidth="1"/>
    <col min="3" max="3" width="16.7109375" hidden="1" customWidth="1"/>
    <col min="4" max="4" width="15.5703125" customWidth="1"/>
    <col min="5" max="5" width="14.7109375" customWidth="1"/>
    <col min="6" max="6" width="15.7109375" customWidth="1"/>
    <col min="7" max="7" width="11" bestFit="1" customWidth="1"/>
  </cols>
  <sheetData>
    <row r="2" spans="1:7" x14ac:dyDescent="0.25">
      <c r="A2" s="28" t="s">
        <v>24</v>
      </c>
      <c r="B2" s="28"/>
      <c r="C2" s="28"/>
      <c r="D2" s="28"/>
      <c r="E2" s="28"/>
      <c r="F2" s="28"/>
    </row>
    <row r="3" spans="1:7" ht="15.75" thickBot="1" x14ac:dyDescent="0.3">
      <c r="A3" s="1"/>
      <c r="B3" s="1"/>
      <c r="C3" s="1"/>
    </row>
    <row r="4" spans="1:7" ht="75" x14ac:dyDescent="0.25">
      <c r="A4" s="8" t="s">
        <v>1</v>
      </c>
      <c r="B4" s="9" t="s">
        <v>0</v>
      </c>
      <c r="C4" s="10" t="s">
        <v>2</v>
      </c>
      <c r="D4" s="10" t="s">
        <v>22</v>
      </c>
      <c r="E4" s="10" t="s">
        <v>25</v>
      </c>
      <c r="F4" s="10" t="s">
        <v>23</v>
      </c>
    </row>
    <row r="5" spans="1:7" ht="17.25" customHeight="1" x14ac:dyDescent="0.25">
      <c r="A5" s="11" t="s">
        <v>10</v>
      </c>
      <c r="B5" s="5" t="s">
        <v>7</v>
      </c>
      <c r="C5" s="6">
        <v>92000</v>
      </c>
      <c r="D5" s="19">
        <f>2484.5/2</f>
        <v>1242.25</v>
      </c>
      <c r="E5" s="19">
        <f>3599.8/2</f>
        <v>1799.9</v>
      </c>
      <c r="F5" s="19">
        <f>1358.721/2</f>
        <v>679.3605</v>
      </c>
      <c r="G5" s="22"/>
    </row>
    <row r="6" spans="1:7" ht="16.5" hidden="1" customHeight="1" x14ac:dyDescent="0.25">
      <c r="A6" s="12" t="s">
        <v>5</v>
      </c>
      <c r="B6" s="3" t="s">
        <v>7</v>
      </c>
      <c r="C6" s="7">
        <v>5.4</v>
      </c>
      <c r="D6" s="7"/>
      <c r="E6" s="7"/>
      <c r="F6" s="7"/>
    </row>
    <row r="7" spans="1:7" ht="30" x14ac:dyDescent="0.25">
      <c r="A7" s="13" t="s">
        <v>12</v>
      </c>
      <c r="B7" s="3" t="s">
        <v>8</v>
      </c>
      <c r="C7" s="4">
        <v>22.46</v>
      </c>
      <c r="D7" s="17">
        <v>26.95</v>
      </c>
      <c r="E7" s="17">
        <v>23.21</v>
      </c>
      <c r="F7" s="17">
        <v>131.03</v>
      </c>
    </row>
    <row r="8" spans="1:7" ht="45" x14ac:dyDescent="0.25">
      <c r="A8" s="13" t="s">
        <v>20</v>
      </c>
      <c r="B8" s="3" t="s">
        <v>8</v>
      </c>
      <c r="C8" s="4">
        <f>C7*1.04</f>
        <v>23.358400000000003</v>
      </c>
      <c r="D8" s="17">
        <f>D7*1.06</f>
        <v>28.567</v>
      </c>
      <c r="E8" s="17">
        <f>E7*1.06</f>
        <v>24.602600000000002</v>
      </c>
      <c r="F8" s="17">
        <f>F7*1.06</f>
        <v>138.89180000000002</v>
      </c>
    </row>
    <row r="9" spans="1:7" ht="30" x14ac:dyDescent="0.25">
      <c r="A9" s="13" t="s">
        <v>11</v>
      </c>
      <c r="B9" s="3" t="s">
        <v>8</v>
      </c>
      <c r="C9" s="4">
        <v>27.09</v>
      </c>
      <c r="D9" s="17">
        <v>32.51</v>
      </c>
      <c r="E9" s="17">
        <v>27.85</v>
      </c>
      <c r="F9" s="17">
        <v>146.24</v>
      </c>
    </row>
    <row r="10" spans="1:7" ht="30" x14ac:dyDescent="0.25">
      <c r="A10" s="13" t="s">
        <v>6</v>
      </c>
      <c r="B10" s="3" t="s">
        <v>3</v>
      </c>
      <c r="C10" s="4">
        <f>C5*C6*C9*12/1000</f>
        <v>161499.74400000004</v>
      </c>
      <c r="D10" s="18">
        <f>D5*D9</f>
        <v>40385.547500000001</v>
      </c>
      <c r="E10" s="18">
        <f>E5*E9</f>
        <v>50127.215000000004</v>
      </c>
      <c r="F10" s="18">
        <f>F5*F9</f>
        <v>99349.679520000005</v>
      </c>
    </row>
    <row r="11" spans="1:7" ht="30" x14ac:dyDescent="0.25">
      <c r="A11" s="13" t="s">
        <v>9</v>
      </c>
      <c r="B11" s="3" t="s">
        <v>3</v>
      </c>
      <c r="C11" s="4">
        <f>C5*C6*C8*12/1000</f>
        <v>139253.43744000004</v>
      </c>
      <c r="D11" s="18">
        <f>D5*D8</f>
        <v>35487.355750000002</v>
      </c>
      <c r="E11" s="18">
        <f>E5*E8</f>
        <v>44282.219740000008</v>
      </c>
      <c r="F11" s="18">
        <f>F5*F8</f>
        <v>94357.602693900015</v>
      </c>
    </row>
    <row r="12" spans="1:7" ht="19.5" customHeight="1" thickBot="1" x14ac:dyDescent="0.3">
      <c r="A12" s="14" t="s">
        <v>26</v>
      </c>
      <c r="B12" s="15" t="s">
        <v>3</v>
      </c>
      <c r="C12" s="16">
        <f>C10-C11</f>
        <v>22246.306559999997</v>
      </c>
      <c r="D12" s="23">
        <f>D10-D11</f>
        <v>4898.1917499999981</v>
      </c>
      <c r="E12" s="23">
        <f>E10-E11</f>
        <v>5844.9952599999961</v>
      </c>
      <c r="F12" s="23">
        <f>F10-F11</f>
        <v>4992.0768260999903</v>
      </c>
    </row>
    <row r="13" spans="1:7" ht="21.75" customHeight="1" thickBot="1" x14ac:dyDescent="0.3">
      <c r="A13" s="24" t="s">
        <v>13</v>
      </c>
      <c r="B13" s="15" t="s">
        <v>3</v>
      </c>
      <c r="C13" s="2"/>
      <c r="D13" s="20"/>
      <c r="E13" s="20">
        <f>D12+E12+F12</f>
        <v>15735.263836099984</v>
      </c>
      <c r="F13" s="21"/>
    </row>
    <row r="14" spans="1:7" x14ac:dyDescent="0.25">
      <c r="E14" s="26"/>
    </row>
  </sheetData>
  <mergeCells count="1"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view="pageBreakPreview" zoomScale="160" zoomScaleNormal="100" zoomScaleSheetLayoutView="160" workbookViewId="0">
      <selection activeCell="A8" sqref="A8"/>
    </sheetView>
  </sheetViews>
  <sheetFormatPr defaultRowHeight="15" x14ac:dyDescent="0.25"/>
  <cols>
    <col min="1" max="1" width="67.5703125" customWidth="1"/>
    <col min="2" max="2" width="11" customWidth="1"/>
    <col min="3" max="3" width="16.7109375" hidden="1" customWidth="1"/>
    <col min="4" max="4" width="14.85546875" bestFit="1" customWidth="1"/>
    <col min="5" max="5" width="14.85546875" customWidth="1"/>
    <col min="6" max="6" width="13.7109375" customWidth="1"/>
    <col min="7" max="7" width="11" bestFit="1" customWidth="1"/>
  </cols>
  <sheetData>
    <row r="2" spans="1:7" x14ac:dyDescent="0.25">
      <c r="A2" s="28" t="s">
        <v>16</v>
      </c>
      <c r="B2" s="28"/>
      <c r="C2" s="28"/>
      <c r="D2" s="28"/>
      <c r="E2" s="28"/>
      <c r="F2" s="28"/>
    </row>
    <row r="3" spans="1:7" ht="15.75" thickBot="1" x14ac:dyDescent="0.3">
      <c r="A3" s="25"/>
      <c r="B3" s="25"/>
      <c r="C3" s="25"/>
    </row>
    <row r="4" spans="1:7" ht="30" x14ac:dyDescent="0.25">
      <c r="A4" s="8" t="s">
        <v>1</v>
      </c>
      <c r="B4" s="9" t="s">
        <v>0</v>
      </c>
      <c r="C4" s="10" t="s">
        <v>2</v>
      </c>
      <c r="D4" s="10" t="s">
        <v>17</v>
      </c>
      <c r="E4" s="10" t="s">
        <v>18</v>
      </c>
      <c r="F4" s="10" t="s">
        <v>19</v>
      </c>
    </row>
    <row r="5" spans="1:7" ht="17.25" customHeight="1" x14ac:dyDescent="0.25">
      <c r="A5" s="11" t="s">
        <v>10</v>
      </c>
      <c r="B5" s="5" t="s">
        <v>7</v>
      </c>
      <c r="C5" s="6">
        <v>92000</v>
      </c>
      <c r="D5" s="19">
        <f>2484.5/2</f>
        <v>1242.25</v>
      </c>
      <c r="E5" s="19">
        <f>3599.8/2</f>
        <v>1799.9</v>
      </c>
      <c r="F5" s="19">
        <f>1358.721/2</f>
        <v>679.3605</v>
      </c>
      <c r="G5" s="22"/>
    </row>
    <row r="6" spans="1:7" ht="16.5" hidden="1" customHeight="1" x14ac:dyDescent="0.25">
      <c r="A6" s="12" t="s">
        <v>5</v>
      </c>
      <c r="B6" s="3" t="s">
        <v>7</v>
      </c>
      <c r="C6" s="7">
        <v>5.4</v>
      </c>
      <c r="D6" s="7"/>
      <c r="E6" s="7"/>
      <c r="F6" s="7"/>
    </row>
    <row r="7" spans="1:7" ht="30" x14ac:dyDescent="0.25">
      <c r="A7" s="27" t="s">
        <v>14</v>
      </c>
      <c r="B7" s="3" t="s">
        <v>8</v>
      </c>
      <c r="C7" s="4">
        <v>22.46</v>
      </c>
      <c r="D7" s="17">
        <v>32.51</v>
      </c>
      <c r="E7" s="17">
        <v>27.85</v>
      </c>
      <c r="F7" s="17">
        <v>146.24</v>
      </c>
    </row>
    <row r="8" spans="1:7" ht="60" x14ac:dyDescent="0.25">
      <c r="A8" s="27" t="s">
        <v>21</v>
      </c>
      <c r="B8" s="3" t="s">
        <v>8</v>
      </c>
      <c r="C8" s="4">
        <f>C7*1.04</f>
        <v>23.358400000000003</v>
      </c>
      <c r="D8" s="17">
        <v>28.567</v>
      </c>
      <c r="E8" s="17">
        <v>24.602600000000002</v>
      </c>
      <c r="F8" s="17">
        <v>138.89180000000002</v>
      </c>
    </row>
    <row r="9" spans="1:7" ht="30" x14ac:dyDescent="0.25">
      <c r="A9" s="27" t="s">
        <v>15</v>
      </c>
      <c r="B9" s="3" t="s">
        <v>8</v>
      </c>
      <c r="C9" s="4">
        <v>27.09</v>
      </c>
      <c r="D9" s="17">
        <f>D7*1.2</f>
        <v>39.011999999999993</v>
      </c>
      <c r="E9" s="17">
        <f t="shared" ref="E9:F9" si="0">E7*1.2</f>
        <v>33.42</v>
      </c>
      <c r="F9" s="17">
        <f t="shared" si="0"/>
        <v>175.488</v>
      </c>
    </row>
    <row r="10" spans="1:7" ht="30" x14ac:dyDescent="0.25">
      <c r="A10" s="13" t="s">
        <v>6</v>
      </c>
      <c r="B10" s="3" t="s">
        <v>3</v>
      </c>
      <c r="C10" s="4">
        <f>C5*C6*C9*12/1000</f>
        <v>161499.74400000004</v>
      </c>
      <c r="D10" s="18">
        <f>D7*D5</f>
        <v>40385.547500000001</v>
      </c>
      <c r="E10" s="18">
        <f t="shared" ref="E10:F10" si="1">E7*E5</f>
        <v>50127.215000000004</v>
      </c>
      <c r="F10" s="18">
        <f t="shared" si="1"/>
        <v>99349.679520000005</v>
      </c>
    </row>
    <row r="11" spans="1:7" ht="30" x14ac:dyDescent="0.25">
      <c r="A11" s="13" t="s">
        <v>9</v>
      </c>
      <c r="B11" s="3" t="s">
        <v>3</v>
      </c>
      <c r="C11" s="4">
        <f>C5*C6*C8*12/1000</f>
        <v>139253.43744000004</v>
      </c>
      <c r="D11" s="18">
        <f>D8*D5</f>
        <v>35487.355750000002</v>
      </c>
      <c r="E11" s="18">
        <f t="shared" ref="E11:F11" si="2">E8*E5</f>
        <v>44282.219740000008</v>
      </c>
      <c r="F11" s="18">
        <f t="shared" si="2"/>
        <v>94357.602693900015</v>
      </c>
    </row>
    <row r="12" spans="1:7" ht="19.5" customHeight="1" thickBot="1" x14ac:dyDescent="0.3">
      <c r="A12" s="14" t="s">
        <v>4</v>
      </c>
      <c r="B12" s="15" t="s">
        <v>3</v>
      </c>
      <c r="C12" s="16">
        <f>C10-C11</f>
        <v>22246.306559999997</v>
      </c>
      <c r="D12" s="23">
        <f>D10-D11</f>
        <v>4898.1917499999981</v>
      </c>
      <c r="E12" s="23">
        <f t="shared" ref="E12:F12" si="3">E10-E11</f>
        <v>5844.9952599999961</v>
      </c>
      <c r="F12" s="23">
        <f t="shared" si="3"/>
        <v>4992.0768260999903</v>
      </c>
    </row>
    <row r="13" spans="1:7" ht="21.75" customHeight="1" thickBot="1" x14ac:dyDescent="0.3">
      <c r="A13" s="24" t="s">
        <v>13</v>
      </c>
      <c r="B13" s="15" t="s">
        <v>3</v>
      </c>
      <c r="C13" s="2"/>
      <c r="D13" s="20"/>
      <c r="E13" s="20">
        <f>D12+E12+F12</f>
        <v>15735.263836099984</v>
      </c>
      <c r="F13" s="21"/>
    </row>
    <row r="14" spans="1:7" x14ac:dyDescent="0.25">
      <c r="E14" s="26"/>
    </row>
  </sheetData>
  <mergeCells count="1"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Лист1 (2)</vt:lpstr>
      <vt:lpstr>Лист1!Область_печати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2020-04-23T05:53:25Z</dcterms:modified>
</cp:coreProperties>
</file>