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8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19.xml" ContentType="application/vnd.openxmlformats-officedocument.drawing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0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21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7550" windowHeight="11400" firstSheet="16" activeTab="17"/>
  </bookViews>
  <sheets>
    <sheet name="отгрузка промпрод" sheetId="1" r:id="rId1"/>
    <sheet name="пром. на душу" sheetId="2" r:id="rId2"/>
    <sheet name="ввод жилья" sheetId="3" r:id="rId3"/>
    <sheet name="ввод жилья  на душу " sheetId="4" r:id="rId4"/>
    <sheet name="животноводство" sheetId="5" r:id="rId5"/>
    <sheet name="КРС (график)" sheetId="6" r:id="rId6"/>
    <sheet name="Коровы (график)" sheetId="7" r:id="rId7"/>
    <sheet name="Свиньи (график)" sheetId="8" r:id="rId8"/>
    <sheet name="Производство мяса (график)" sheetId="9" r:id="rId9"/>
    <sheet name="Производство молока (график)" sheetId="10" r:id="rId10"/>
    <sheet name="Надои молока (график)" sheetId="11" r:id="rId11"/>
    <sheet name="фин. предпр." sheetId="12" r:id="rId12"/>
    <sheet name="фин.предпр. график" sheetId="13" r:id="rId13"/>
    <sheet name="график доля убыт" sheetId="14" r:id="rId14"/>
    <sheet name="зарплата_табл" sheetId="15" r:id="rId15"/>
    <sheet name="зарплата график" sheetId="16" r:id="rId16"/>
    <sheet name="задолженность зарплата" sheetId="17" r:id="rId17"/>
    <sheet name="задолженность зарплата граф" sheetId="18" r:id="rId18"/>
    <sheet name="оборот торг. таб" sheetId="19" r:id="rId19"/>
    <sheet name="торговля граф" sheetId="20" r:id="rId20"/>
    <sheet name="обществ. питан табл" sheetId="21" r:id="rId21"/>
    <sheet name="общ пит граф" sheetId="22" r:id="rId22"/>
    <sheet name="платные услуги " sheetId="23" r:id="rId23"/>
    <sheet name="платные услуги граф." sheetId="24" r:id="rId24"/>
    <sheet name=" безраб.табл" sheetId="25" r:id="rId25"/>
    <sheet name="безраб.граф" sheetId="26" r:id="rId26"/>
    <sheet name="уровень безр.табл" sheetId="27" r:id="rId27"/>
    <sheet name="уровень граф" sheetId="28" r:id="rId28"/>
    <sheet name="преступления зарег табл" sheetId="29" r:id="rId29"/>
    <sheet name="преступления  граф" sheetId="30" r:id="rId30"/>
    <sheet name="родившиеся.табл" sheetId="31" r:id="rId31"/>
    <sheet name="родившиеся.граф" sheetId="32" r:id="rId32"/>
    <sheet name="умершие.табл" sheetId="33" r:id="rId33"/>
    <sheet name="умершие.граф" sheetId="34" r:id="rId34"/>
    <sheet name="пром" sheetId="35" r:id="rId35"/>
    <sheet name="сельхоз" sheetId="36" r:id="rId36"/>
    <sheet name="финансы" sheetId="37" r:id="rId37"/>
    <sheet name="соц.сфера" sheetId="38" r:id="rId38"/>
  </sheets>
  <definedNames>
    <definedName name="_xlnm.Print_Titles" localSheetId="34">'пром'!$1:$2</definedName>
    <definedName name="_xlnm.Print_Titles" localSheetId="35">'сельхоз'!$1:$2</definedName>
    <definedName name="_xlnm.Print_Titles" localSheetId="37">'соц.сфера'!$1:$2</definedName>
    <definedName name="_xlnm.Print_Titles" localSheetId="36">'финансы'!$1:$2</definedName>
    <definedName name="_xlnm.Print_Area" localSheetId="24">' безраб.табл'!$A$1:$F$32</definedName>
    <definedName name="_xlnm.Print_Area" localSheetId="25">'безраб.граф'!$A$1:$D$33</definedName>
    <definedName name="_xlnm.Print_Area" localSheetId="2">'ввод жилья'!$A$1:$E$42</definedName>
    <definedName name="_xlnm.Print_Area" localSheetId="3">'ввод жилья  на душу '!$A$1:$E$35</definedName>
    <definedName name="_xlnm.Print_Area" localSheetId="4">'животноводство'!$A$2:$R$32</definedName>
    <definedName name="_xlnm.Print_Area" localSheetId="16">'задолженность зарплата'!$A$1:$F$36</definedName>
    <definedName name="_xlnm.Print_Area" localSheetId="17">'задолженность зарплата граф'!$A$1:$I$32</definedName>
    <definedName name="_xlnm.Print_Area" localSheetId="15">'зарплата график'!$A$1:$H$34</definedName>
    <definedName name="_xlnm.Print_Area" localSheetId="14">'зарплата_табл'!$A$1:$E$38</definedName>
    <definedName name="_xlnm.Print_Area" localSheetId="18">'оборот торг. таб'!$A$1:$E$36</definedName>
    <definedName name="_xlnm.Print_Area" localSheetId="21">'общ пит граф'!$A$1:$D$34</definedName>
    <definedName name="_xlnm.Print_Area" localSheetId="20">'обществ. питан табл'!$A$1:$E$37</definedName>
    <definedName name="_xlnm.Print_Area" localSheetId="0">'отгрузка промпрод'!$A$1:$E$41</definedName>
    <definedName name="_xlnm.Print_Area" localSheetId="22">'платные услуги '!$A$1:$D$37</definedName>
    <definedName name="_xlnm.Print_Area" localSheetId="23">'платные услуги граф.'!$A$1:$C$34</definedName>
    <definedName name="_xlnm.Print_Area" localSheetId="28">'преступления зарег табл'!$A$1:$G$39</definedName>
    <definedName name="_xlnm.Print_Area" localSheetId="1">'пром. на душу'!$A$1:$F$35</definedName>
    <definedName name="_xlnm.Print_Area" localSheetId="30">'родившиеся.табл'!$A$1:$E$37</definedName>
    <definedName name="_xlnm.Print_Area" localSheetId="7">'Свиньи (график)'!$A$1:$R$17</definedName>
    <definedName name="_xlnm.Print_Area" localSheetId="19">'торговля граф'!$A$1:$C$34</definedName>
    <definedName name="_xlnm.Print_Area" localSheetId="32">'умершие.табл'!$A$1:$E$37</definedName>
    <definedName name="_xlnm.Print_Area" localSheetId="26">'уровень безр.табл'!$A$1:$D$33</definedName>
    <definedName name="_xlnm.Print_Area" localSheetId="27">'уровень граф'!$A$1:$C$30</definedName>
  </definedNames>
  <calcPr fullCalcOnLoad="1"/>
</workbook>
</file>

<file path=xl/sharedStrings.xml><?xml version="1.0" encoding="utf-8"?>
<sst xmlns="http://schemas.openxmlformats.org/spreadsheetml/2006/main" count="2428" uniqueCount="337">
  <si>
    <t>Ярский</t>
  </si>
  <si>
    <t>Глазовский</t>
  </si>
  <si>
    <t>Юкаменский</t>
  </si>
  <si>
    <t>Красногорский</t>
  </si>
  <si>
    <t>Кезский</t>
  </si>
  <si>
    <t>Дебесский</t>
  </si>
  <si>
    <t>Игринский</t>
  </si>
  <si>
    <t>Як-Бодьинский</t>
  </si>
  <si>
    <t>Шарканский</t>
  </si>
  <si>
    <t>Сюмсинский</t>
  </si>
  <si>
    <t>Вавожский</t>
  </si>
  <si>
    <t>Можгинский</t>
  </si>
  <si>
    <t>Граховский</t>
  </si>
  <si>
    <t>Алнашский</t>
  </si>
  <si>
    <t>Малопургинский</t>
  </si>
  <si>
    <t>Киясовский</t>
  </si>
  <si>
    <t>Каракулинский</t>
  </si>
  <si>
    <t>Завьяловский</t>
  </si>
  <si>
    <t>Воткинский</t>
  </si>
  <si>
    <t>Сарапульский</t>
  </si>
  <si>
    <t>Камбарский</t>
  </si>
  <si>
    <t>Балезинский</t>
  </si>
  <si>
    <t>Кизнерский</t>
  </si>
  <si>
    <t>Селтинский</t>
  </si>
  <si>
    <t>Увинский</t>
  </si>
  <si>
    <t>районы</t>
  </si>
  <si>
    <t>г.Ижевск</t>
  </si>
  <si>
    <t>г.Сарапул</t>
  </si>
  <si>
    <t>г.Воткинск</t>
  </si>
  <si>
    <t>г.Глазов</t>
  </si>
  <si>
    <t>г.Можга</t>
  </si>
  <si>
    <t>Удмуртская Республика</t>
  </si>
  <si>
    <t>Социальная сфера</t>
  </si>
  <si>
    <t>Среднемесячная заработная плата работников</t>
  </si>
  <si>
    <t>по крупным и средним предприятиям</t>
  </si>
  <si>
    <t>в % к итогу</t>
  </si>
  <si>
    <t>темп роста</t>
  </si>
  <si>
    <t xml:space="preserve"> Алнашский            </t>
  </si>
  <si>
    <t xml:space="preserve"> Камбарский           </t>
  </si>
  <si>
    <t xml:space="preserve"> Можгинский           </t>
  </si>
  <si>
    <t xml:space="preserve"> г.Ижевск             </t>
  </si>
  <si>
    <t xml:space="preserve"> Балезинский          </t>
  </si>
  <si>
    <t xml:space="preserve"> Завьяловский         </t>
  </si>
  <si>
    <t xml:space="preserve"> Воткинский           </t>
  </si>
  <si>
    <t xml:space="preserve"> г.Глазов             </t>
  </si>
  <si>
    <t xml:space="preserve"> Вавожский            </t>
  </si>
  <si>
    <t xml:space="preserve"> Кизнерский           </t>
  </si>
  <si>
    <t xml:space="preserve"> г.Воткинск           </t>
  </si>
  <si>
    <t xml:space="preserve"> Увинский             </t>
  </si>
  <si>
    <t xml:space="preserve"> Киясовский           </t>
  </si>
  <si>
    <t xml:space="preserve"> Глазовский           </t>
  </si>
  <si>
    <t xml:space="preserve"> Якшур-Бодьинский     </t>
  </si>
  <si>
    <t xml:space="preserve"> г.Сарапул            </t>
  </si>
  <si>
    <t xml:space="preserve"> Граховский           </t>
  </si>
  <si>
    <t xml:space="preserve"> Селтинский           </t>
  </si>
  <si>
    <t xml:space="preserve"> Дебесский            </t>
  </si>
  <si>
    <t xml:space="preserve"> Сарапульский         </t>
  </si>
  <si>
    <t xml:space="preserve"> г.Можга              </t>
  </si>
  <si>
    <t xml:space="preserve"> Игринский            </t>
  </si>
  <si>
    <t xml:space="preserve"> Кезский              </t>
  </si>
  <si>
    <t xml:space="preserve"> Каракулинский        </t>
  </si>
  <si>
    <t xml:space="preserve"> Сюмсинский           </t>
  </si>
  <si>
    <t xml:space="preserve"> Юкаменский           </t>
  </si>
  <si>
    <t xml:space="preserve"> Шарканский           </t>
  </si>
  <si>
    <t xml:space="preserve"> Красногорский        </t>
  </si>
  <si>
    <t xml:space="preserve"> Малопургинский       </t>
  </si>
  <si>
    <t xml:space="preserve"> Ярский               </t>
  </si>
  <si>
    <t>УдмуртскаяРеспублика</t>
  </si>
  <si>
    <t>Якшур-Бодьинский</t>
  </si>
  <si>
    <t>Объем просроченной задолженности по заработной плате</t>
  </si>
  <si>
    <t>просроченная задолжен-ность в расчете на одного работника, руб.</t>
  </si>
  <si>
    <t>в % к общей задолженности</t>
  </si>
  <si>
    <t>Ижевск</t>
  </si>
  <si>
    <t>Воткинск</t>
  </si>
  <si>
    <t>Глазов</t>
  </si>
  <si>
    <t>Можга</t>
  </si>
  <si>
    <t>Сарапул</t>
  </si>
  <si>
    <t>Алнашский район</t>
  </si>
  <si>
    <t>Балезинский район</t>
  </si>
  <si>
    <t>Вавожский район</t>
  </si>
  <si>
    <t>Воткинский район</t>
  </si>
  <si>
    <t>Глазовский район</t>
  </si>
  <si>
    <t>Граховский район</t>
  </si>
  <si>
    <t>Дебесский район</t>
  </si>
  <si>
    <t>Завьяловский район</t>
  </si>
  <si>
    <t>Игринский район</t>
  </si>
  <si>
    <t>Камбарский район</t>
  </si>
  <si>
    <t>Каракулинский район</t>
  </si>
  <si>
    <t>Кезский район</t>
  </si>
  <si>
    <t>Кизнерский район</t>
  </si>
  <si>
    <t>Киясовский район</t>
  </si>
  <si>
    <t>Красногорский район</t>
  </si>
  <si>
    <t>Малопургинский район</t>
  </si>
  <si>
    <t>Можгинский район</t>
  </si>
  <si>
    <t>Сарапульский район</t>
  </si>
  <si>
    <t>Селтинский район</t>
  </si>
  <si>
    <t>Сюмсинский район</t>
  </si>
  <si>
    <t>Увинский район</t>
  </si>
  <si>
    <t>Шарканский район</t>
  </si>
  <si>
    <t>Юкаменский район</t>
  </si>
  <si>
    <t>Якшур-Бодьинский район</t>
  </si>
  <si>
    <t>Ярский район</t>
  </si>
  <si>
    <t>Оборот розничной торговли</t>
  </si>
  <si>
    <t>(с учетом всех источников реализации и неформальной деятельности)</t>
  </si>
  <si>
    <t>оборот розничной торговли на душу населения,   руб.</t>
  </si>
  <si>
    <t>в действ.ценах, тыс. рублей</t>
  </si>
  <si>
    <t xml:space="preserve">Удмуртская Республика </t>
  </si>
  <si>
    <t xml:space="preserve"> Алнашский             </t>
  </si>
  <si>
    <t xml:space="preserve"> г.Ижевск              </t>
  </si>
  <si>
    <t xml:space="preserve"> Балезинский           </t>
  </si>
  <si>
    <t xml:space="preserve"> г.Глазов              </t>
  </si>
  <si>
    <t xml:space="preserve"> г.Можга               </t>
  </si>
  <si>
    <t xml:space="preserve"> Вавожский             </t>
  </si>
  <si>
    <t xml:space="preserve"> Каракулинский         </t>
  </si>
  <si>
    <t xml:space="preserve"> Воткинский            </t>
  </si>
  <si>
    <t xml:space="preserve"> Камбарский            </t>
  </si>
  <si>
    <t xml:space="preserve"> г.Воткинск            </t>
  </si>
  <si>
    <t xml:space="preserve"> Глазовский            </t>
  </si>
  <si>
    <t xml:space="preserve"> Увинский              </t>
  </si>
  <si>
    <t xml:space="preserve"> Граховский            </t>
  </si>
  <si>
    <t xml:space="preserve"> Завьяловский          </t>
  </si>
  <si>
    <t xml:space="preserve"> Дебесский             </t>
  </si>
  <si>
    <t xml:space="preserve"> Кезский               </t>
  </si>
  <si>
    <t xml:space="preserve"> г.Сарапул             </t>
  </si>
  <si>
    <t xml:space="preserve"> Игринский             </t>
  </si>
  <si>
    <t xml:space="preserve"> Красногорский         </t>
  </si>
  <si>
    <t xml:space="preserve"> Кизнерский            </t>
  </si>
  <si>
    <t xml:space="preserve"> Киясовский            </t>
  </si>
  <si>
    <t xml:space="preserve"> Юкаменский            </t>
  </si>
  <si>
    <t xml:space="preserve"> Малопургинский        </t>
  </si>
  <si>
    <t xml:space="preserve"> Ярский                </t>
  </si>
  <si>
    <t xml:space="preserve"> Можгинский            </t>
  </si>
  <si>
    <t xml:space="preserve"> Якшур-Бодьинский      </t>
  </si>
  <si>
    <t xml:space="preserve"> Сарапульский          </t>
  </si>
  <si>
    <t xml:space="preserve"> Селтинский            </t>
  </si>
  <si>
    <t xml:space="preserve"> Сюмсинский            </t>
  </si>
  <si>
    <t xml:space="preserve"> Шарканский            </t>
  </si>
  <si>
    <t xml:space="preserve"> Удмуртская Республика </t>
  </si>
  <si>
    <t>Оборот общественного питания</t>
  </si>
  <si>
    <t>Объем платных услуг населению</t>
  </si>
  <si>
    <t xml:space="preserve"> Удмуртская Республика</t>
  </si>
  <si>
    <t>Численность зарегистрированных безработных</t>
  </si>
  <si>
    <t>в % к среднереспубликанскому уровню</t>
  </si>
  <si>
    <t>Уровень регистрируемой безработицы</t>
  </si>
  <si>
    <t>в % от трудоспособного населения в трудоспособном возрасте</t>
  </si>
  <si>
    <t>рост (+), снижение(-), процентный пункт</t>
  </si>
  <si>
    <t>Число зарегистрированных преступлений</t>
  </si>
  <si>
    <t>в расчете на 100000 населения</t>
  </si>
  <si>
    <t>и процент раскрываемости преступлений</t>
  </si>
  <si>
    <t>(по данным МВД УР)</t>
  </si>
  <si>
    <t>в % к среднереспубликанскому показателю</t>
  </si>
  <si>
    <t>процент раскрываемости преступлений</t>
  </si>
  <si>
    <t>население на 1 число</t>
  </si>
  <si>
    <t xml:space="preserve"> М.Пургинский       </t>
  </si>
  <si>
    <t xml:space="preserve"> Як-Бодьинский     </t>
  </si>
  <si>
    <t>М.Пургинский</t>
  </si>
  <si>
    <t>республика</t>
  </si>
  <si>
    <r>
      <t xml:space="preserve">оборот общественного питания на душу населения 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рублей</t>
    </r>
  </si>
  <si>
    <t xml:space="preserve"> Алнашский    </t>
  </si>
  <si>
    <t>из-за недофинан-сирования из бюджетов всех уровней, тыс.руб.</t>
  </si>
  <si>
    <t>Промышленность</t>
  </si>
  <si>
    <t>Отгружено промышленной продукции</t>
  </si>
  <si>
    <t>Наименование района, города</t>
  </si>
  <si>
    <t>удельный вес  в общем объеме производства по республике, %</t>
  </si>
  <si>
    <t>на душу населения,тыс.руб.</t>
  </si>
  <si>
    <t>города</t>
  </si>
  <si>
    <t>Строительство</t>
  </si>
  <si>
    <t>кв.м.общ.площ.</t>
  </si>
  <si>
    <t>введено жилья, кв.м. общ.площ.</t>
  </si>
  <si>
    <t>на душу населения, кв.м.</t>
  </si>
  <si>
    <t>РЕСПУБЛИКА</t>
  </si>
  <si>
    <t>Отгружено товаров собственного производства</t>
  </si>
  <si>
    <t>(крупными и средними  организациями)</t>
  </si>
  <si>
    <t>г. Ижевск</t>
  </si>
  <si>
    <t>г. Воткинск</t>
  </si>
  <si>
    <t xml:space="preserve">г. Глазов  </t>
  </si>
  <si>
    <t>г. Можга</t>
  </si>
  <si>
    <t>г. Сарапул</t>
  </si>
  <si>
    <t>Якшур - Бодьинский</t>
  </si>
  <si>
    <t>Дебёсский</t>
  </si>
  <si>
    <t>Рейтинг муниципальных районов и городских округов республики по показателям промышленной сферы</t>
  </si>
  <si>
    <t>субъекты</t>
  </si>
  <si>
    <t>Отгружено промышленной продукции в расчёте на душу населения, тыс.руб.</t>
  </si>
  <si>
    <t xml:space="preserve">Ввод в действие жилых домов в расчете на душу населения, кв.м общ. пл./чел. </t>
  </si>
  <si>
    <t>Рейтинг муниципальных районов и городских округов республики по сельскохозяйственным показателям</t>
  </si>
  <si>
    <t>Производство молока, тонн</t>
  </si>
  <si>
    <t>Средний надой молока на одну корову, кг</t>
  </si>
  <si>
    <t>Численность крупного рогатого скота, голов</t>
  </si>
  <si>
    <t>Рейтинг муниципальных районов и городских округов республики по показателям социальной сферы</t>
  </si>
  <si>
    <t>Среднемесячная начисленная заработная плата по крупным и средним организациям, руб.</t>
  </si>
  <si>
    <t>Уровень регистрируемой безработицы от  трудоспособного населения в трудоспособном возрасте, %</t>
  </si>
  <si>
    <t>число зарегистрированных преступлений в расчёте на 100 тысяч населения</t>
  </si>
  <si>
    <t>учтено совместно с данными города</t>
  </si>
  <si>
    <t>доля инд. застройщ, %</t>
  </si>
  <si>
    <t xml:space="preserve">Кизнерский </t>
  </si>
  <si>
    <t>М. Пургинский</t>
  </si>
  <si>
    <t xml:space="preserve">Балезинский </t>
  </si>
  <si>
    <t xml:space="preserve">Увинский </t>
  </si>
  <si>
    <t xml:space="preserve">Селтинский </t>
  </si>
  <si>
    <t>Сельское хозяйство</t>
  </si>
  <si>
    <t>Некоторые показатели состояния животноводства (по крупным, средним и малым сельхозорганизациям)</t>
  </si>
  <si>
    <t>№ п/п</t>
  </si>
  <si>
    <t xml:space="preserve">          Районы</t>
  </si>
  <si>
    <t>Крупный рогатый скот</t>
  </si>
  <si>
    <t>в том числе:  коровы</t>
  </si>
  <si>
    <t>Свиньи</t>
  </si>
  <si>
    <t>Птица тыс, голов</t>
  </si>
  <si>
    <t>Произведено основных видов скота и птицы на убой (в живом весе), тонн</t>
  </si>
  <si>
    <t xml:space="preserve">Производство молока, тонн </t>
  </si>
  <si>
    <t>Средний надой от одной коровы, кг</t>
  </si>
  <si>
    <t>Произ-водство яиц, тыс, штук</t>
  </si>
  <si>
    <t>Итого по УР</t>
  </si>
  <si>
    <t>Финансовые показатели</t>
  </si>
  <si>
    <t>Наименование районов и городов</t>
  </si>
  <si>
    <t>2001 год</t>
  </si>
  <si>
    <t>2002 год</t>
  </si>
  <si>
    <t>2003 год</t>
  </si>
  <si>
    <t>2004 год</t>
  </si>
  <si>
    <t>Киясовcкий</t>
  </si>
  <si>
    <t>Наименование районов</t>
  </si>
  <si>
    <t xml:space="preserve">Результаты  финансовой деятельности крупных и средних  предприятий и организаций районов и городов </t>
  </si>
  <si>
    <t>Численность постоянного населения</t>
  </si>
  <si>
    <t>Численность постоянного населени за 2007г.</t>
  </si>
  <si>
    <t>2005 год</t>
  </si>
  <si>
    <t>2006 год</t>
  </si>
  <si>
    <t>сальдо прибылей (+), убытков (-), тыс.руб.</t>
  </si>
  <si>
    <t>доля убыточных предприятий,%</t>
  </si>
  <si>
    <t>получено  прибыли (+) или убытков (-), тыс.руб.</t>
  </si>
  <si>
    <t>получено  прибыли (+) или убытков (-) в расчете на одного жителя, в рублях</t>
  </si>
  <si>
    <t>-</t>
  </si>
  <si>
    <t xml:space="preserve">Финансовое состояние предприятий </t>
  </si>
  <si>
    <t>на начало 2009 г.</t>
  </si>
  <si>
    <t>Число родившихся</t>
  </si>
  <si>
    <t>Число умерших</t>
  </si>
  <si>
    <t>на 1 янв 2009</t>
  </si>
  <si>
    <t>в % к 2008 году</t>
  </si>
  <si>
    <t>x</t>
  </si>
  <si>
    <t>х</t>
  </si>
  <si>
    <t>Численность постоянного населения на 01.01.2009г.</t>
  </si>
  <si>
    <t>Рост (снижение), 2009г. к 2008г., %</t>
  </si>
  <si>
    <t>Рейтинг муниципальных районов и городских округов республики по показателям финансовой сферы</t>
  </si>
  <si>
    <t>Результаты финансовой деятельности крупных и средних предприятий и организаций районов и городов</t>
  </si>
  <si>
    <t>Доля убыточных предприятий в муниципальных образованиях, %</t>
  </si>
  <si>
    <t>производство основных видов скота и птицы на убой (в живом весе), тонн</t>
  </si>
  <si>
    <t>наименование</t>
  </si>
  <si>
    <t>получено прибыли (+) или убытков (-) в расчёте на одного жителя, руб.</t>
  </si>
  <si>
    <t>районов и городов УР за 2006-2008 гг</t>
  </si>
  <si>
    <t>фактически за январь-июнь 2009  года, тыс. рублей</t>
  </si>
  <si>
    <t>на душу населения за январь-июнь 2009 года, тыс.руб.</t>
  </si>
  <si>
    <t>темп роста (снижения) в % к январю-июню 2008 года</t>
  </si>
  <si>
    <t>Введено жилых домов за январь-июнь</t>
  </si>
  <si>
    <t>на душу населения за январь-июнь 2009 года, кв.м.</t>
  </si>
  <si>
    <t xml:space="preserve">              Численность скота, голов (на 1 июля 2009 года)</t>
  </si>
  <si>
    <t>численность КРС на 1 июля 2009 года, голов</t>
  </si>
  <si>
    <r>
      <t>численность коров на  1 июля 2009 года,</t>
    </r>
    <r>
      <rPr>
        <b/>
        <sz val="12"/>
        <rFont val="Times New Roman"/>
        <family val="1"/>
      </rPr>
      <t xml:space="preserve"> голов</t>
    </r>
  </si>
  <si>
    <t>численность свиней на 1 июля 2009 года, голов</t>
  </si>
  <si>
    <t>произведено основных видов скота и птицы на убой за январь-июнь 2009 года, тонн</t>
  </si>
  <si>
    <t xml:space="preserve"> изменение производства мяса по отношению к январю-июню 2008 года,%</t>
  </si>
  <si>
    <t>производство молока за январь-июнь 2009 года, тонн</t>
  </si>
  <si>
    <t>изменение производства молока по отношению к январю-июню 2008 года, %</t>
  </si>
  <si>
    <t>средний надой молока на одну корову за январь-июнь 2009 года, кг</t>
  </si>
  <si>
    <t>изменение надоев по отношению к январю-июню 2008 года, %</t>
  </si>
  <si>
    <t>январь-июнь 2009 г. в % к январю-июню 2008 г.</t>
  </si>
  <si>
    <t>на 1 июля 2009 года</t>
  </si>
  <si>
    <t>Справочно на 1 июля 2009 г.</t>
  </si>
  <si>
    <t xml:space="preserve"> на 1 июля 2009 г.,     тыс.руб.</t>
  </si>
  <si>
    <t>рост (снижение) в % к 1 июля 2008 г.</t>
  </si>
  <si>
    <t>задолженность на 1 июля 2009 г., тыс.руб.</t>
  </si>
  <si>
    <r>
      <t xml:space="preserve">январь-июнь           </t>
    </r>
    <r>
      <rPr>
        <b/>
        <sz val="12"/>
        <rFont val="Times New Roman"/>
        <family val="1"/>
      </rPr>
      <t>2009 г.</t>
    </r>
  </si>
  <si>
    <r>
      <t xml:space="preserve">январь-июнь            </t>
    </r>
    <r>
      <rPr>
        <b/>
        <sz val="12"/>
        <rFont val="Times New Roman"/>
        <family val="1"/>
      </rPr>
      <t>2008 г.</t>
    </r>
  </si>
  <si>
    <r>
      <t xml:space="preserve">январь-июнь     2009 г.                            в %                              к  январю-июню 2008 г.                  </t>
    </r>
    <r>
      <rPr>
        <sz val="10"/>
        <rFont val="Times New Roman"/>
        <family val="1"/>
      </rPr>
      <t>(в сопоставимых ценах)</t>
    </r>
  </si>
  <si>
    <t>на душу населения за январь-июнь 2009 г. , рублей</t>
  </si>
  <si>
    <t>январь-июнь 2009 в %  к  январю-июню 2008 г.</t>
  </si>
  <si>
    <r>
      <t xml:space="preserve">январь-июнь     </t>
    </r>
    <r>
      <rPr>
        <b/>
        <sz val="11"/>
        <rFont val="Times New Roman"/>
        <family val="1"/>
      </rPr>
      <t>2009 г.</t>
    </r>
  </si>
  <si>
    <r>
      <t xml:space="preserve">январь-июнь      </t>
    </r>
    <r>
      <rPr>
        <b/>
        <sz val="11"/>
        <rFont val="Times New Roman"/>
        <family val="1"/>
      </rPr>
      <t xml:space="preserve">2008 </t>
    </r>
    <r>
      <rPr>
        <sz val="11"/>
        <rFont val="Times New Roman"/>
        <family val="1"/>
      </rPr>
      <t>г.</t>
    </r>
  </si>
  <si>
    <r>
      <t xml:space="preserve">январь-июнь     2009 г.                            в %                              к  январю-июню    2008 г.                             </t>
    </r>
    <r>
      <rPr>
        <sz val="10"/>
        <rFont val="Times New Roman"/>
        <family val="1"/>
      </rPr>
      <t>(в сопоставимых ценах)</t>
    </r>
  </si>
  <si>
    <t>на душу населения за январь-июнь 2009 г., рублей</t>
  </si>
  <si>
    <r>
      <t xml:space="preserve">январь-июнь 2009, </t>
    </r>
    <r>
      <rPr>
        <sz val="12"/>
        <rFont val="Times New Roman"/>
        <family val="1"/>
      </rPr>
      <t>тыс.руб.</t>
    </r>
  </si>
  <si>
    <t>объем платных услуг на 1 жителя за январь-июнь 2009 г, руб.</t>
  </si>
  <si>
    <t>объем платных услуг населению на одного жителя за январь-июнь 2009 г.</t>
  </si>
  <si>
    <t>рост (снижение) платных услуг  в % январь-июнь 2009 г. к январю-июню 2008 г.</t>
  </si>
  <si>
    <t>на 1 июля 2009 г.,        чел.</t>
  </si>
  <si>
    <t>на 1 июля 2008 г.,       чел.</t>
  </si>
  <si>
    <t>рост (+), снижение(-) численности безработных на             1 июля 2009 г. относительно                 1 июля 2008 г., %</t>
  </si>
  <si>
    <t>на 1 июля 2009 г.</t>
  </si>
  <si>
    <t>изменение численности безработных  в % относительно  1 июля 2008 г.</t>
  </si>
  <si>
    <t>на 1 июля 2009 г.,          %</t>
  </si>
  <si>
    <t>на 1 июля 2008 г.,          %</t>
  </si>
  <si>
    <t>на 1 июля  2009 г., %</t>
  </si>
  <si>
    <t>рост (+), снижение (-) по сравнению с 1 июля  2008 г., процентный пункт</t>
  </si>
  <si>
    <r>
      <t xml:space="preserve">за январь-июнь </t>
    </r>
    <r>
      <rPr>
        <b/>
        <sz val="12"/>
        <rFont val="Times New Roman Cyr"/>
        <family val="0"/>
      </rPr>
      <t>2009 г.</t>
    </r>
  </si>
  <si>
    <r>
      <t xml:space="preserve">за январь-июнь </t>
    </r>
    <r>
      <rPr>
        <b/>
        <sz val="12"/>
        <rFont val="Times New Roman Cyr"/>
        <family val="0"/>
      </rPr>
      <t>2008 г.</t>
    </r>
  </si>
  <si>
    <t>процент раскрываемости преступлений за январь-июнь 2009 года</t>
  </si>
  <si>
    <t>январь-июнь 2009 г. (чел.)</t>
  </si>
  <si>
    <t>январь-июнь 2008 г. (чел.)</t>
  </si>
  <si>
    <t>январь-июнь 2009г. в % к январю-июню 2008г. (в дейст. ценах)</t>
  </si>
  <si>
    <t>январь-май   2009 г.,                 руб.</t>
  </si>
  <si>
    <t>январь-май 2009 г. в % к январю-маю 2008 г.</t>
  </si>
  <si>
    <t>январь-май 2008 г. в % к январю-маю 2007 г.</t>
  </si>
  <si>
    <t>январь-май 2009 г.,  руб.</t>
  </si>
  <si>
    <t>на 1 июля 2009 г. в % к 1 июля 2008 г.</t>
  </si>
  <si>
    <t xml:space="preserve"> январь-июнь 2009 г. в %  к  январю-июню 2008 г.</t>
  </si>
  <si>
    <t xml:space="preserve">          Производство продукции (за январь-июнь 2009 года)</t>
  </si>
  <si>
    <t>в % к 1 июля 2008 года</t>
  </si>
  <si>
    <t>в % к январю-июню 2008  года</t>
  </si>
  <si>
    <t xml:space="preserve"> изменение численности КРС по отношению к 1 июля  2008 года, %</t>
  </si>
  <si>
    <t>изменение численности коров по отношению к 1 июля 2008 года, %</t>
  </si>
  <si>
    <t>изменение численности свиней по отношению к 1 июля 2008 года, %</t>
  </si>
  <si>
    <t>январь-май 2009 года</t>
  </si>
  <si>
    <t>январь-май 2008 года</t>
  </si>
  <si>
    <t>доля убыточных предприятий в 2009 году, %</t>
  </si>
  <si>
    <t>2008 год</t>
  </si>
  <si>
    <t>рост (+), снижение (-) по сравнению с 2008 годом,  процентный пункт</t>
  </si>
  <si>
    <t xml:space="preserve">Вавожский </t>
  </si>
  <si>
    <t xml:space="preserve">Кезский </t>
  </si>
  <si>
    <t xml:space="preserve">Сарапульский </t>
  </si>
  <si>
    <t xml:space="preserve">Сюмсинский </t>
  </si>
  <si>
    <t xml:space="preserve">Шарканский </t>
  </si>
  <si>
    <t xml:space="preserve">Юкаменский </t>
  </si>
  <si>
    <t xml:space="preserve">Якшур-Бодьинский </t>
  </si>
  <si>
    <t xml:space="preserve">Красногорский </t>
  </si>
  <si>
    <t xml:space="preserve">Глазовский </t>
  </si>
  <si>
    <t xml:space="preserve">Граховский </t>
  </si>
  <si>
    <t xml:space="preserve">Камбарский </t>
  </si>
  <si>
    <t xml:space="preserve">Киясовский </t>
  </si>
  <si>
    <t xml:space="preserve">Дебесский </t>
  </si>
  <si>
    <t xml:space="preserve">Каракулинский </t>
  </si>
  <si>
    <t xml:space="preserve">Можгинский </t>
  </si>
  <si>
    <t xml:space="preserve">Завьяловский </t>
  </si>
  <si>
    <t xml:space="preserve">Ярский </t>
  </si>
  <si>
    <t xml:space="preserve">Алнашский </t>
  </si>
  <si>
    <t xml:space="preserve">Игринский </t>
  </si>
  <si>
    <t xml:space="preserve">Малопургинский </t>
  </si>
  <si>
    <t xml:space="preserve">Воткинский </t>
  </si>
  <si>
    <t>январь-июнь 2009 г. в %  к  январю- июню 2008 г.                                  (в действ.ценах)</t>
  </si>
  <si>
    <t>январь-июнь</t>
  </si>
  <si>
    <t>Просроченная задолженность по заработной плате ,тыс.руб.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</si>
</sst>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\ &quot;đ.&quot;;\-#,##0\ &quot;đ.&quot;"/>
    <numFmt numFmtId="183" formatCode="#,##0\ &quot;đ.&quot;;[Red]\-#,##0\ &quot;đ.&quot;"/>
    <numFmt numFmtId="184" formatCode="#,##0.00\ &quot;đ.&quot;;\-#,##0.00\ &quot;đ.&quot;"/>
    <numFmt numFmtId="185" formatCode="#,##0.00\ &quot;đ.&quot;;[Red]\-#,##0.00\ &quot;đ.&quot;"/>
    <numFmt numFmtId="186" formatCode="_-* #,##0\ &quot;đ.&quot;_-;\-* #,##0\ &quot;đ.&quot;_-;_-* &quot;-&quot;\ &quot;đ.&quot;_-;_-@_-"/>
    <numFmt numFmtId="187" formatCode="_-* #,##0\ _đ_._-;\-* #,##0\ _đ_._-;_-* &quot;-&quot;\ _đ_._-;_-@_-"/>
    <numFmt numFmtId="188" formatCode="_-* #,##0.00\ &quot;đ.&quot;_-;\-* #,##0.00\ &quot;đ.&quot;_-;_-* &quot;-&quot;??\ &quot;đ.&quot;_-;_-@_-"/>
    <numFmt numFmtId="189" formatCode="_-* #,##0.00\ _đ_._-;\-* #,##0.00\ _đ_._-;_-* &quot;-&quot;??\ _đ_._-;_-@_-"/>
    <numFmt numFmtId="190" formatCode="0.00000000"/>
    <numFmt numFmtId="191" formatCode="0.000000000"/>
    <numFmt numFmtId="192" formatCode="[$-FC19]d\ mmmm\ yyyy\ &quot;г.&quot;"/>
    <numFmt numFmtId="193" formatCode="#,##0.0&quot;р.&quot;"/>
    <numFmt numFmtId="194" formatCode="#,##0.0"/>
    <numFmt numFmtId="195" formatCode="#,##0.00_ ;[Red]\-#,##0.00\ "/>
    <numFmt numFmtId="196" formatCode="#,##0&quot;р.&quot;"/>
    <numFmt numFmtId="197" formatCode="_-* #,##0.000_р_._-;\-* #,##0.000_р_._-;_-* &quot;-&quot;??_р_._-;_-@_-"/>
    <numFmt numFmtId="198" formatCode="_-* #,##0.0000_р_._-;\-* #,##0.0000_р_._-;_-* &quot;-&quot;??_р_._-;_-@_-"/>
    <numFmt numFmtId="199" formatCode="_-* #,##0.0_р_._-;\-* #,##0.0_р_._-;_-* &quot;-&quot;??_р_._-;_-@_-"/>
    <numFmt numFmtId="200" formatCode="_-* #,##0.0_р_._-;\-* #,##0.0_р_._-;_-* &quot;-&quot;?_р_._-;_-@_-"/>
    <numFmt numFmtId="201" formatCode="_-* #,##0_р_._-;\-* #,##0_р_._-;_-* &quot;-&quot;??_р_._-;_-@_-"/>
    <numFmt numFmtId="202" formatCode="[=0]&quot;-&quot;;0"/>
    <numFmt numFmtId="203" formatCode="[=0]&quot;-&quot;;0.0"/>
    <numFmt numFmtId="204" formatCode="[=0]&quot;-&quot;;##0"/>
    <numFmt numFmtId="205" formatCode="0.0000000000"/>
    <numFmt numFmtId="206" formatCode="0.00000000000"/>
    <numFmt numFmtId="207" formatCode="0.0%"/>
    <numFmt numFmtId="208" formatCode="d/m/yy"/>
    <numFmt numFmtId="209" formatCode="00000\-0000"/>
    <numFmt numFmtId="210" formatCode="d/m"/>
    <numFmt numFmtId="211" formatCode="[$-F800]dddd\,\ mmmm\ dd\,\ yyyy"/>
    <numFmt numFmtId="212" formatCode="_-* #,##0.0\ _р_._-;\-* #,##0.0\ _р_._-;_-* &quot;-&quot;??\ _р_._-;_-@_-"/>
    <numFmt numFmtId="213" formatCode="_-* #,##0\ _р_._-;\-* #,##0\ _р_._-;_-* &quot;-&quot;??\ _р_._-;_-@_-"/>
    <numFmt numFmtId="214" formatCode="\M\o\n\t\h\ \D.\y\y\y\y"/>
    <numFmt numFmtId="215" formatCode="_(&quot;$&quot;* #,##0.00_);_(&quot;$&quot;* \(#,##0.00\);_(&quot;$&quot;* &quot;-&quot;??_);_(@_)"/>
    <numFmt numFmtId="216" formatCode="_(&quot;$&quot;* #,##0_);_(&quot;$&quot;* \(#,##0\);_(&quot;$&quot;* &quot;-&quot;_);_(@_)"/>
    <numFmt numFmtId="217" formatCode="[&lt;=0.05]##0.00;##0"/>
    <numFmt numFmtId="218" formatCode="[&lt;=0.05]##0.00;##0.0"/>
    <numFmt numFmtId="219" formatCode="[&lt;=0.05]##0.000;##0.0"/>
    <numFmt numFmtId="220" formatCode="[&lt;=0.05]##0.0;##0"/>
  </numFmts>
  <fonts count="1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5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3"/>
      <name val="Times New Roman Cyr"/>
      <family val="1"/>
    </font>
    <font>
      <b/>
      <sz val="11"/>
      <name val="Times New Roman"/>
      <family val="1"/>
    </font>
    <font>
      <b/>
      <i/>
      <sz val="14"/>
      <name val="Times New Roman Cyr"/>
      <family val="1"/>
    </font>
    <font>
      <sz val="13"/>
      <name val="Times New Roman Cyr"/>
      <family val="1"/>
    </font>
    <font>
      <b/>
      <sz val="12"/>
      <name val="Times New Roman Cyr"/>
      <family val="0"/>
    </font>
    <font>
      <u val="single"/>
      <sz val="12"/>
      <color indexed="12"/>
      <name val="Arial Cyr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Arial Cyr"/>
      <family val="0"/>
    </font>
    <font>
      <b/>
      <i/>
      <sz val="14"/>
      <color indexed="8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Courier New Cyr"/>
      <family val="0"/>
    </font>
    <font>
      <sz val="14"/>
      <color indexed="8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b/>
      <sz val="11"/>
      <name val="Times New Roman Cyr"/>
      <family val="1"/>
    </font>
    <font>
      <sz val="11"/>
      <name val="Times New Roman Cyr"/>
      <family val="0"/>
    </font>
    <font>
      <b/>
      <sz val="10"/>
      <name val="Times New Roman Cyr"/>
      <family val="1"/>
    </font>
    <font>
      <i/>
      <sz val="11"/>
      <name val="Times New Roman Cyr"/>
      <family val="1"/>
    </font>
    <font>
      <i/>
      <sz val="11"/>
      <name val="Times New Roman"/>
      <family val="1"/>
    </font>
    <font>
      <sz val="11"/>
      <color indexed="56"/>
      <name val="Times New Roman"/>
      <family val="1"/>
    </font>
    <font>
      <i/>
      <sz val="11"/>
      <color indexed="56"/>
      <name val="Times New Roman"/>
      <family val="1"/>
    </font>
    <font>
      <b/>
      <sz val="14"/>
      <name val="Arial Cyr"/>
      <family val="2"/>
    </font>
    <font>
      <b/>
      <i/>
      <sz val="11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b/>
      <i/>
      <sz val="12"/>
      <name val="Arial Cyr"/>
      <family val="0"/>
    </font>
    <font>
      <sz val="9"/>
      <name val="Arial Cyr"/>
      <family val="0"/>
    </font>
    <font>
      <sz val="10"/>
      <color indexed="8"/>
      <name val="Courier Cyr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Arial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11"/>
      <color indexed="8"/>
      <name val="Times New Roman"/>
      <family val="0"/>
    </font>
    <font>
      <sz val="14.5"/>
      <color indexed="8"/>
      <name val="Times New Roman"/>
      <family val="0"/>
    </font>
    <font>
      <b/>
      <sz val="8"/>
      <color indexed="8"/>
      <name val="Times New Roman"/>
      <family val="0"/>
    </font>
    <font>
      <sz val="16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9"/>
      <color indexed="18"/>
      <name val="Times New Roman"/>
      <family val="0"/>
    </font>
    <font>
      <b/>
      <sz val="10"/>
      <color indexed="18"/>
      <name val="Times New Roman"/>
      <family val="0"/>
    </font>
    <font>
      <sz val="10"/>
      <color indexed="18"/>
      <name val="Times New Roman"/>
      <family val="0"/>
    </font>
    <font>
      <sz val="9"/>
      <color indexed="8"/>
      <name val="Arial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62"/>
      <name val="Cambria"/>
      <family val="2"/>
    </font>
    <font>
      <sz val="10"/>
      <color indexed="19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b/>
      <sz val="18"/>
      <color indexed="8"/>
      <name val="Times New Roman"/>
      <family val="0"/>
    </font>
    <font>
      <sz val="18"/>
      <color indexed="8"/>
      <name val="Times New Roman"/>
      <family val="0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42" fillId="0" borderId="0">
      <alignment/>
      <protection locked="0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0" borderId="0">
      <alignment/>
      <protection locked="0"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4" fontId="42" fillId="0" borderId="0">
      <alignment/>
      <protection locked="0"/>
    </xf>
    <xf numFmtId="0" fontId="42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/>
    </xf>
    <xf numFmtId="0" fontId="0" fillId="0" borderId="0">
      <alignment/>
      <protection/>
    </xf>
    <xf numFmtId="0" fontId="42" fillId="0" borderId="0">
      <alignment/>
      <protection locked="0"/>
    </xf>
    <xf numFmtId="0" fontId="42" fillId="0" borderId="1">
      <alignment/>
      <protection locked="0"/>
    </xf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2" applyNumberFormat="0" applyAlignment="0" applyProtection="0"/>
    <xf numFmtId="0" fontId="100" fillId="27" borderId="3" applyNumberFormat="0" applyAlignment="0" applyProtection="0"/>
    <xf numFmtId="0" fontId="101" fillId="27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4" fillId="0" borderId="6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7" applyNumberFormat="0" applyFill="0" applyAlignment="0" applyProtection="0"/>
    <xf numFmtId="0" fontId="106" fillId="28" borderId="8" applyNumberFormat="0" applyAlignment="0" applyProtection="0"/>
    <xf numFmtId="0" fontId="107" fillId="0" borderId="0" applyNumberFormat="0" applyFill="0" applyBorder="0" applyAlignment="0" applyProtection="0"/>
    <xf numFmtId="0" fontId="108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09" fillId="30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111" fillId="0" borderId="10" applyNumberFormat="0" applyFill="0" applyAlignment="0" applyProtection="0"/>
    <xf numFmtId="0" fontId="1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3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0" fillId="0" borderId="11" xfId="0" applyBorder="1" applyAlignment="1">
      <alignment/>
    </xf>
    <xf numFmtId="1" fontId="18" fillId="0" borderId="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79">
      <alignment/>
      <protection/>
    </xf>
    <xf numFmtId="0" fontId="5" fillId="0" borderId="0" xfId="70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 wrapText="1"/>
    </xf>
    <xf numFmtId="0" fontId="23" fillId="0" borderId="0" xfId="79" applyFont="1" applyAlignment="1">
      <alignment horizontal="center" wrapText="1"/>
      <protection/>
    </xf>
    <xf numFmtId="0" fontId="24" fillId="0" borderId="11" xfId="79" applyFont="1" applyBorder="1" applyAlignment="1">
      <alignment horizontal="center" vertical="center" wrapText="1"/>
      <protection/>
    </xf>
    <xf numFmtId="0" fontId="4" fillId="0" borderId="0" xfId="79" applyFont="1" applyFill="1" applyBorder="1" applyAlignment="1">
      <alignment horizontal="center" vertical="center" wrapText="1"/>
      <protection/>
    </xf>
    <xf numFmtId="0" fontId="10" fillId="0" borderId="11" xfId="79" applyFont="1" applyBorder="1" applyAlignment="1">
      <alignment wrapText="1"/>
      <protection/>
    </xf>
    <xf numFmtId="172" fontId="10" fillId="0" borderId="11" xfId="79" applyNumberFormat="1" applyFont="1" applyBorder="1">
      <alignment/>
      <protection/>
    </xf>
    <xf numFmtId="172" fontId="24" fillId="33" borderId="0" xfId="79" applyNumberFormat="1" applyFont="1" applyFill="1" applyBorder="1" applyAlignment="1">
      <alignment horizontal="center" vertical="center"/>
      <protection/>
    </xf>
    <xf numFmtId="0" fontId="9" fillId="0" borderId="11" xfId="79" applyFont="1" applyBorder="1">
      <alignment/>
      <protection/>
    </xf>
    <xf numFmtId="172" fontId="9" fillId="0" borderId="11" xfId="79" applyNumberFormat="1" applyFont="1" applyBorder="1">
      <alignment/>
      <protection/>
    </xf>
    <xf numFmtId="172" fontId="9" fillId="0" borderId="11" xfId="79" applyNumberFormat="1" applyFont="1" applyBorder="1">
      <alignment/>
      <protection/>
    </xf>
    <xf numFmtId="172" fontId="0" fillId="0" borderId="0" xfId="0" applyNumberFormat="1" applyAlignment="1">
      <alignment/>
    </xf>
    <xf numFmtId="172" fontId="6" fillId="33" borderId="0" xfId="79" applyNumberFormat="1" applyFont="1" applyFill="1" applyBorder="1" applyAlignment="1">
      <alignment horizontal="center" vertical="center"/>
      <protection/>
    </xf>
    <xf numFmtId="0" fontId="0" fillId="0" borderId="0" xfId="79" applyFont="1">
      <alignment/>
      <protection/>
    </xf>
    <xf numFmtId="0" fontId="0" fillId="0" borderId="11" xfId="79" applyBorder="1">
      <alignment/>
      <protection/>
    </xf>
    <xf numFmtId="0" fontId="4" fillId="0" borderId="0" xfId="70">
      <alignment/>
      <protection/>
    </xf>
    <xf numFmtId="0" fontId="5" fillId="0" borderId="11" xfId="70" applyFont="1" applyBorder="1" applyAlignment="1">
      <alignment horizontal="center" vertical="center"/>
      <protection/>
    </xf>
    <xf numFmtId="0" fontId="25" fillId="0" borderId="0" xfId="79" applyFont="1" applyBorder="1" applyAlignment="1">
      <alignment horizontal="center" vertical="center" wrapText="1"/>
      <protection/>
    </xf>
    <xf numFmtId="0" fontId="8" fillId="0" borderId="11" xfId="79" applyFont="1" applyBorder="1" applyAlignment="1">
      <alignment horizontal="center" vertical="center" wrapText="1"/>
      <protection/>
    </xf>
    <xf numFmtId="0" fontId="17" fillId="0" borderId="11" xfId="79" applyFont="1" applyBorder="1" applyAlignment="1">
      <alignment horizontal="center" vertical="center" wrapText="1"/>
      <protection/>
    </xf>
    <xf numFmtId="0" fontId="17" fillId="33" borderId="11" xfId="79" applyFont="1" applyFill="1" applyBorder="1" applyAlignment="1">
      <alignment horizontal="center" vertical="center" wrapText="1"/>
      <protection/>
    </xf>
    <xf numFmtId="0" fontId="10" fillId="0" borderId="11" xfId="79" applyFont="1" applyBorder="1" applyAlignment="1">
      <alignment horizontal="left" wrapText="1"/>
      <protection/>
    </xf>
    <xf numFmtId="172" fontId="10" fillId="33" borderId="11" xfId="0" applyNumberFormat="1" applyFont="1" applyFill="1" applyBorder="1" applyAlignment="1">
      <alignment horizontal="right"/>
    </xf>
    <xf numFmtId="1" fontId="10" fillId="33" borderId="11" xfId="0" applyNumberFormat="1" applyFont="1" applyFill="1" applyBorder="1" applyAlignment="1">
      <alignment horizontal="right"/>
    </xf>
    <xf numFmtId="0" fontId="9" fillId="0" borderId="11" xfId="79" applyFont="1" applyBorder="1" applyAlignment="1">
      <alignment horizontal="left"/>
      <protection/>
    </xf>
    <xf numFmtId="203" fontId="9" fillId="0" borderId="11" xfId="0" applyNumberFormat="1" applyFont="1" applyBorder="1" applyAlignment="1">
      <alignment horizontal="right" wrapText="1"/>
    </xf>
    <xf numFmtId="0" fontId="8" fillId="0" borderId="11" xfId="79" applyFont="1" applyBorder="1" applyAlignment="1">
      <alignment horizontal="center" vertical="center" wrapText="1"/>
      <protection/>
    </xf>
    <xf numFmtId="1" fontId="23" fillId="0" borderId="11" xfId="0" applyNumberFormat="1" applyFont="1" applyBorder="1" applyAlignment="1">
      <alignment horizontal="center"/>
    </xf>
    <xf numFmtId="172" fontId="23" fillId="0" borderId="11" xfId="0" applyNumberFormat="1" applyFont="1" applyBorder="1" applyAlignment="1">
      <alignment horizontal="center"/>
    </xf>
    <xf numFmtId="1" fontId="10" fillId="0" borderId="11" xfId="79" applyNumberFormat="1" applyFont="1" applyBorder="1" applyAlignment="1">
      <alignment horizontal="center"/>
      <protection/>
    </xf>
    <xf numFmtId="172" fontId="10" fillId="0" borderId="11" xfId="79" applyNumberFormat="1" applyFont="1" applyBorder="1" applyAlignment="1">
      <alignment horizontal="center"/>
      <protection/>
    </xf>
    <xf numFmtId="1" fontId="22" fillId="0" borderId="11" xfId="0" applyNumberFormat="1" applyFont="1" applyBorder="1" applyAlignment="1">
      <alignment horizontal="center"/>
    </xf>
    <xf numFmtId="1" fontId="9" fillId="0" borderId="11" xfId="79" applyNumberFormat="1" applyFont="1" applyBorder="1" applyAlignment="1">
      <alignment horizontal="center"/>
      <protection/>
    </xf>
    <xf numFmtId="172" fontId="9" fillId="0" borderId="11" xfId="79" applyNumberFormat="1" applyFont="1" applyBorder="1" applyAlignment="1">
      <alignment horizontal="center"/>
      <protection/>
    </xf>
    <xf numFmtId="0" fontId="15" fillId="0" borderId="11" xfId="70" applyFont="1" applyBorder="1" applyAlignment="1">
      <alignment horizontal="center" vertical="center"/>
      <protection/>
    </xf>
    <xf numFmtId="0" fontId="10" fillId="0" borderId="11" xfId="79" applyFont="1" applyBorder="1">
      <alignment/>
      <protection/>
    </xf>
    <xf numFmtId="0" fontId="0" fillId="0" borderId="0" xfId="76">
      <alignment/>
      <protection/>
    </xf>
    <xf numFmtId="0" fontId="27" fillId="0" borderId="0" xfId="70" applyFont="1" applyBorder="1" applyAlignment="1">
      <alignment horizontal="center" vertical="center"/>
      <protection/>
    </xf>
    <xf numFmtId="0" fontId="28" fillId="0" borderId="0" xfId="70" applyFont="1" applyBorder="1" applyAlignment="1">
      <alignment horizontal="center"/>
      <protection/>
    </xf>
    <xf numFmtId="0" fontId="29" fillId="0" borderId="12" xfId="70" applyFont="1" applyBorder="1" applyAlignment="1">
      <alignment horizontal="center" vertical="center"/>
      <protection/>
    </xf>
    <xf numFmtId="0" fontId="21" fillId="0" borderId="11" xfId="79" applyFont="1" applyBorder="1" applyAlignment="1">
      <alignment horizontal="center" vertical="top" wrapText="1"/>
      <protection/>
    </xf>
    <xf numFmtId="0" fontId="21" fillId="0" borderId="12" xfId="79" applyFont="1" applyBorder="1" applyAlignment="1">
      <alignment horizontal="center" vertical="center" wrapText="1"/>
      <protection/>
    </xf>
    <xf numFmtId="1" fontId="23" fillId="0" borderId="11" xfId="79" applyNumberFormat="1" applyFont="1" applyBorder="1" applyAlignment="1">
      <alignment horizontal="center"/>
      <protection/>
    </xf>
    <xf numFmtId="172" fontId="18" fillId="0" borderId="11" xfId="0" applyNumberFormat="1" applyFont="1" applyFill="1" applyBorder="1" applyAlignment="1">
      <alignment/>
    </xf>
    <xf numFmtId="0" fontId="0" fillId="0" borderId="0" xfId="76" applyBorder="1">
      <alignment/>
      <protection/>
    </xf>
    <xf numFmtId="0" fontId="10" fillId="0" borderId="0" xfId="79" applyFont="1" applyBorder="1" applyAlignment="1">
      <alignment wrapText="1"/>
      <protection/>
    </xf>
    <xf numFmtId="172" fontId="23" fillId="0" borderId="0" xfId="79" applyNumberFormat="1" applyFont="1" applyBorder="1" applyAlignment="1">
      <alignment horizontal="center"/>
      <protection/>
    </xf>
    <xf numFmtId="172" fontId="22" fillId="0" borderId="11" xfId="0" applyNumberFormat="1" applyFont="1" applyBorder="1" applyAlignment="1">
      <alignment horizontal="center"/>
    </xf>
    <xf numFmtId="172" fontId="0" fillId="0" borderId="0" xfId="76" applyNumberFormat="1">
      <alignment/>
      <protection/>
    </xf>
    <xf numFmtId="0" fontId="9" fillId="0" borderId="0" xfId="79" applyFont="1" applyBorder="1">
      <alignment/>
      <protection/>
    </xf>
    <xf numFmtId="172" fontId="0" fillId="0" borderId="0" xfId="76" applyNumberFormat="1" applyBorder="1">
      <alignment/>
      <protection/>
    </xf>
    <xf numFmtId="0" fontId="14" fillId="0" borderId="0" xfId="79" applyFont="1" applyBorder="1" applyAlignment="1">
      <alignment horizontal="center" vertical="center" wrapText="1"/>
      <protection/>
    </xf>
    <xf numFmtId="1" fontId="23" fillId="0" borderId="11" xfId="0" applyNumberFormat="1" applyFont="1" applyBorder="1" applyAlignment="1">
      <alignment horizontal="center"/>
    </xf>
    <xf numFmtId="0" fontId="8" fillId="0" borderId="0" xfId="79" applyFont="1" applyBorder="1">
      <alignment/>
      <protection/>
    </xf>
    <xf numFmtId="0" fontId="15" fillId="0" borderId="0" xfId="79" applyFont="1" applyBorder="1">
      <alignment/>
      <protection/>
    </xf>
    <xf numFmtId="172" fontId="10" fillId="0" borderId="11" xfId="79" applyNumberFormat="1" applyFont="1" applyBorder="1">
      <alignment/>
      <protection/>
    </xf>
    <xf numFmtId="1" fontId="10" fillId="0" borderId="11" xfId="79" applyNumberFormat="1" applyFont="1" applyBorder="1">
      <alignment/>
      <protection/>
    </xf>
    <xf numFmtId="172" fontId="0" fillId="0" borderId="0" xfId="79" applyNumberFormat="1">
      <alignment/>
      <protection/>
    </xf>
    <xf numFmtId="1" fontId="9" fillId="0" borderId="11" xfId="79" applyNumberFormat="1" applyFont="1" applyBorder="1">
      <alignment/>
      <protection/>
    </xf>
    <xf numFmtId="0" fontId="21" fillId="0" borderId="11" xfId="79" applyFont="1" applyBorder="1" applyAlignment="1">
      <alignment horizontal="center" vertical="center" wrapText="1"/>
      <protection/>
    </xf>
    <xf numFmtId="0" fontId="21" fillId="0" borderId="11" xfId="79" applyFont="1" applyBorder="1" applyAlignment="1">
      <alignment horizontal="center" vertical="center" wrapText="1"/>
      <protection/>
    </xf>
    <xf numFmtId="1" fontId="22" fillId="0" borderId="11" xfId="0" applyNumberFormat="1" applyFont="1" applyBorder="1" applyAlignment="1">
      <alignment horizontal="center"/>
    </xf>
    <xf numFmtId="1" fontId="0" fillId="0" borderId="0" xfId="76" applyNumberFormat="1">
      <alignment/>
      <protection/>
    </xf>
    <xf numFmtId="2" fontId="23" fillId="0" borderId="11" xfId="0" applyNumberFormat="1" applyFont="1" applyBorder="1" applyAlignment="1">
      <alignment horizontal="center"/>
    </xf>
    <xf numFmtId="2" fontId="22" fillId="0" borderId="11" xfId="0" applyNumberFormat="1" applyFont="1" applyBorder="1" applyAlignment="1">
      <alignment horizontal="center"/>
    </xf>
    <xf numFmtId="0" fontId="0" fillId="0" borderId="0" xfId="79" applyBorder="1" applyAlignment="1">
      <alignment wrapText="1"/>
      <protection/>
    </xf>
    <xf numFmtId="0" fontId="15" fillId="0" borderId="0" xfId="79" applyFont="1" applyAlignment="1">
      <alignment horizontal="center"/>
      <protection/>
    </xf>
    <xf numFmtId="172" fontId="10" fillId="0" borderId="11" xfId="79" applyNumberFormat="1" applyFont="1" applyBorder="1" applyAlignment="1">
      <alignment wrapText="1"/>
      <protection/>
    </xf>
    <xf numFmtId="172" fontId="4" fillId="0" borderId="0" xfId="70" applyNumberFormat="1">
      <alignment/>
      <protection/>
    </xf>
    <xf numFmtId="1" fontId="0" fillId="0" borderId="0" xfId="79" applyNumberFormat="1">
      <alignment/>
      <protection/>
    </xf>
    <xf numFmtId="0" fontId="4" fillId="0" borderId="0" xfId="79" applyFont="1" applyBorder="1" applyAlignment="1">
      <alignment horizontal="center" vertical="center" wrapText="1"/>
      <protection/>
    </xf>
    <xf numFmtId="0" fontId="8" fillId="0" borderId="0" xfId="79" applyFont="1" applyBorder="1">
      <alignment/>
      <protection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3" xfId="0" applyFont="1" applyBorder="1" applyAlignment="1">
      <alignment vertical="top" wrapText="1"/>
    </xf>
    <xf numFmtId="0" fontId="16" fillId="0" borderId="14" xfId="0" applyFont="1" applyBorder="1" applyAlignment="1">
      <alignment horizontal="center" vertical="top" wrapText="1"/>
    </xf>
    <xf numFmtId="202" fontId="1" fillId="0" borderId="0" xfId="0" applyNumberFormat="1" applyFont="1" applyAlignment="1">
      <alignment horizontal="right" wrapText="1"/>
    </xf>
    <xf numFmtId="203" fontId="0" fillId="0" borderId="0" xfId="0" applyNumberFormat="1" applyAlignment="1">
      <alignment horizontal="right" wrapText="1"/>
    </xf>
    <xf numFmtId="202" fontId="0" fillId="0" borderId="0" xfId="0" applyNumberFormat="1" applyAlignment="1">
      <alignment horizontal="right" wrapText="1"/>
    </xf>
    <xf numFmtId="1" fontId="0" fillId="0" borderId="0" xfId="75" applyNumberFormat="1">
      <alignment/>
      <protection/>
    </xf>
    <xf numFmtId="0" fontId="26" fillId="0" borderId="0" xfId="0" applyFont="1" applyAlignment="1">
      <alignment wrapText="1"/>
    </xf>
    <xf numFmtId="0" fontId="8" fillId="0" borderId="0" xfId="79" applyFont="1" applyBorder="1" applyAlignment="1">
      <alignment horizontal="center" vertical="center" wrapText="1"/>
      <protection/>
    </xf>
    <xf numFmtId="0" fontId="21" fillId="0" borderId="0" xfId="79" applyFont="1" applyBorder="1" applyAlignment="1">
      <alignment horizontal="center" vertical="center" wrapText="1"/>
      <protection/>
    </xf>
    <xf numFmtId="1" fontId="22" fillId="0" borderId="11" xfId="79" applyNumberFormat="1" applyFont="1" applyBorder="1" applyAlignment="1">
      <alignment horizontal="center"/>
      <protection/>
    </xf>
    <xf numFmtId="172" fontId="9" fillId="0" borderId="11" xfId="79" applyNumberFormat="1" applyFont="1" applyBorder="1" applyAlignment="1">
      <alignment wrapText="1"/>
      <protection/>
    </xf>
    <xf numFmtId="172" fontId="7" fillId="0" borderId="0" xfId="0" applyNumberFormat="1" applyFont="1" applyAlignment="1">
      <alignment/>
    </xf>
    <xf numFmtId="172" fontId="7" fillId="0" borderId="0" xfId="76" applyNumberFormat="1" applyFont="1">
      <alignment/>
      <protection/>
    </xf>
    <xf numFmtId="203" fontId="0" fillId="0" borderId="0" xfId="0" applyNumberFormat="1" applyAlignment="1">
      <alignment/>
    </xf>
    <xf numFmtId="202" fontId="0" fillId="0" borderId="0" xfId="0" applyNumberFormat="1" applyAlignment="1">
      <alignment/>
    </xf>
    <xf numFmtId="202" fontId="9" fillId="0" borderId="11" xfId="0" applyNumberFormat="1" applyFont="1" applyBorder="1" applyAlignment="1">
      <alignment horizontal="right" wrapText="1"/>
    </xf>
    <xf numFmtId="172" fontId="23" fillId="0" borderId="11" xfId="0" applyNumberFormat="1" applyFont="1" applyBorder="1" applyAlignment="1">
      <alignment horizontal="center"/>
    </xf>
    <xf numFmtId="172" fontId="22" fillId="0" borderId="11" xfId="0" applyNumberFormat="1" applyFont="1" applyBorder="1" applyAlignment="1">
      <alignment horizontal="center"/>
    </xf>
    <xf numFmtId="0" fontId="0" fillId="0" borderId="0" xfId="77" applyFont="1">
      <alignment/>
      <protection/>
    </xf>
    <xf numFmtId="0" fontId="16" fillId="0" borderId="0" xfId="75" applyFont="1" applyFill="1" applyBorder="1" applyAlignment="1">
      <alignment horizontal="center"/>
      <protection/>
    </xf>
    <xf numFmtId="0" fontId="33" fillId="0" borderId="0" xfId="57" applyFont="1" applyFill="1" applyBorder="1" applyAlignment="1" applyProtection="1">
      <alignment horizontal="left"/>
      <protection/>
    </xf>
    <xf numFmtId="0" fontId="5" fillId="0" borderId="0" xfId="77" applyFont="1">
      <alignment/>
      <protection/>
    </xf>
    <xf numFmtId="0" fontId="8" fillId="0" borderId="11" xfId="77" applyFont="1" applyBorder="1" applyAlignment="1">
      <alignment horizontal="center" vertical="top" wrapText="1"/>
      <protection/>
    </xf>
    <xf numFmtId="0" fontId="34" fillId="33" borderId="11" xfId="77" applyFont="1" applyFill="1" applyBorder="1" applyAlignment="1">
      <alignment horizontal="center" vertical="top" wrapText="1"/>
      <protection/>
    </xf>
    <xf numFmtId="0" fontId="1" fillId="0" borderId="0" xfId="77" applyFont="1">
      <alignment/>
      <protection/>
    </xf>
    <xf numFmtId="0" fontId="36" fillId="0" borderId="11" xfId="77" applyFont="1" applyFill="1" applyBorder="1" applyAlignment="1">
      <alignment vertical="top" wrapText="1"/>
      <protection/>
    </xf>
    <xf numFmtId="172" fontId="8" fillId="0" borderId="11" xfId="77" applyNumberFormat="1" applyFont="1" applyBorder="1">
      <alignment/>
      <protection/>
    </xf>
    <xf numFmtId="0" fontId="4" fillId="0" borderId="0" xfId="0" applyFont="1" applyAlignment="1">
      <alignment/>
    </xf>
    <xf numFmtId="0" fontId="25" fillId="0" borderId="0" xfId="77" applyFont="1">
      <alignment/>
      <protection/>
    </xf>
    <xf numFmtId="172" fontId="25" fillId="0" borderId="0" xfId="77" applyNumberFormat="1" applyFont="1">
      <alignment/>
      <protection/>
    </xf>
    <xf numFmtId="1" fontId="25" fillId="0" borderId="0" xfId="77" applyNumberFormat="1" applyFont="1">
      <alignment/>
      <protection/>
    </xf>
    <xf numFmtId="0" fontId="34" fillId="34" borderId="11" xfId="77" applyFont="1" applyFill="1" applyBorder="1" applyAlignment="1">
      <alignment wrapText="1"/>
      <protection/>
    </xf>
    <xf numFmtId="172" fontId="37" fillId="0" borderId="0" xfId="77" applyNumberFormat="1" applyFont="1">
      <alignment/>
      <protection/>
    </xf>
    <xf numFmtId="0" fontId="0" fillId="0" borderId="0" xfId="77">
      <alignment/>
      <protection/>
    </xf>
    <xf numFmtId="0" fontId="33" fillId="0" borderId="0" xfId="57" applyFont="1" applyAlignment="1" applyProtection="1">
      <alignment/>
      <protection/>
    </xf>
    <xf numFmtId="0" fontId="38" fillId="34" borderId="17" xfId="77" applyFont="1" applyFill="1" applyBorder="1" applyAlignment="1">
      <alignment wrapText="1"/>
      <protection/>
    </xf>
    <xf numFmtId="172" fontId="10" fillId="34" borderId="18" xfId="72" applyNumberFormat="1" applyFont="1" applyFill="1" applyBorder="1" applyAlignment="1">
      <alignment/>
      <protection/>
    </xf>
    <xf numFmtId="0" fontId="0" fillId="0" borderId="0" xfId="75">
      <alignment/>
      <protection/>
    </xf>
    <xf numFmtId="0" fontId="14" fillId="0" borderId="19" xfId="75" applyFont="1" applyFill="1" applyBorder="1" applyAlignment="1">
      <alignment horizontal="center" vertical="top" wrapText="1"/>
      <protection/>
    </xf>
    <xf numFmtId="0" fontId="14" fillId="0" borderId="20" xfId="75" applyFont="1" applyFill="1" applyBorder="1" applyAlignment="1">
      <alignment horizontal="center" vertical="top" wrapText="1"/>
      <protection/>
    </xf>
    <xf numFmtId="0" fontId="14" fillId="0" borderId="11" xfId="75" applyFont="1" applyFill="1" applyBorder="1" applyAlignment="1">
      <alignment horizontal="center" vertical="top" wrapText="1"/>
      <protection/>
    </xf>
    <xf numFmtId="0" fontId="15" fillId="0" borderId="11" xfId="75" applyFont="1" applyBorder="1" applyAlignment="1">
      <alignment vertical="center" wrapText="1"/>
      <protection/>
    </xf>
    <xf numFmtId="0" fontId="13" fillId="0" borderId="11" xfId="0" applyFont="1" applyFill="1" applyBorder="1" applyAlignment="1">
      <alignment vertical="center" wrapText="1"/>
    </xf>
    <xf numFmtId="172" fontId="13" fillId="0" borderId="11" xfId="0" applyNumberFormat="1" applyFont="1" applyFill="1" applyBorder="1" applyAlignment="1">
      <alignment vertical="center" wrapText="1"/>
    </xf>
    <xf numFmtId="177" fontId="13" fillId="0" borderId="11" xfId="0" applyNumberFormat="1" applyFont="1" applyFill="1" applyBorder="1" applyAlignment="1">
      <alignment vertical="center" wrapText="1"/>
    </xf>
    <xf numFmtId="0" fontId="0" fillId="0" borderId="0" xfId="75" applyFont="1">
      <alignment/>
      <protection/>
    </xf>
    <xf numFmtId="0" fontId="40" fillId="0" borderId="13" xfId="0" applyFont="1" applyBorder="1" applyAlignment="1">
      <alignment horizontal="center" vertical="top" wrapText="1"/>
    </xf>
    <xf numFmtId="0" fontId="15" fillId="0" borderId="11" xfId="75" applyFont="1" applyBorder="1" applyAlignment="1">
      <alignment horizontal="center" vertical="center" wrapText="1"/>
      <protection/>
    </xf>
    <xf numFmtId="0" fontId="0" fillId="0" borderId="17" xfId="75" applyFont="1" applyFill="1" applyBorder="1">
      <alignment/>
      <protection/>
    </xf>
    <xf numFmtId="172" fontId="17" fillId="0" borderId="21" xfId="0" applyNumberFormat="1" applyFont="1" applyFill="1" applyBorder="1" applyAlignment="1">
      <alignment horizontal="center" vertical="center" wrapText="1"/>
    </xf>
    <xf numFmtId="172" fontId="41" fillId="0" borderId="21" xfId="75" applyNumberFormat="1" applyFont="1" applyFill="1" applyBorder="1" applyAlignment="1">
      <alignment horizontal="right"/>
      <protection/>
    </xf>
    <xf numFmtId="177" fontId="8" fillId="0" borderId="18" xfId="0" applyNumberFormat="1" applyFont="1" applyFill="1" applyBorder="1" applyAlignment="1">
      <alignment horizontal="center" vertical="center" wrapText="1"/>
    </xf>
    <xf numFmtId="0" fontId="7" fillId="0" borderId="0" xfId="75" applyFont="1">
      <alignment/>
      <protection/>
    </xf>
    <xf numFmtId="0" fontId="8" fillId="0" borderId="11" xfId="75" applyFont="1" applyBorder="1" applyAlignment="1">
      <alignment wrapText="1"/>
      <protection/>
    </xf>
    <xf numFmtId="0" fontId="9" fillId="0" borderId="11" xfId="0" applyFont="1" applyFill="1" applyBorder="1" applyAlignment="1">
      <alignment vertical="center" wrapText="1"/>
    </xf>
    <xf numFmtId="172" fontId="17" fillId="0" borderId="11" xfId="0" applyNumberFormat="1" applyFont="1" applyFill="1" applyBorder="1" applyAlignment="1">
      <alignment vertical="center" wrapText="1"/>
    </xf>
    <xf numFmtId="172" fontId="19" fillId="0" borderId="11" xfId="75" applyNumberFormat="1" applyFont="1" applyFill="1" applyBorder="1" applyAlignment="1">
      <alignment vertical="center"/>
      <protection/>
    </xf>
    <xf numFmtId="177" fontId="8" fillId="0" borderId="11" xfId="0" applyNumberFormat="1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72" fontId="17" fillId="0" borderId="21" xfId="0" applyNumberFormat="1" applyFont="1" applyFill="1" applyBorder="1" applyAlignment="1">
      <alignment vertical="center" wrapText="1"/>
    </xf>
    <xf numFmtId="0" fontId="7" fillId="0" borderId="21" xfId="75" applyFont="1" applyFill="1" applyBorder="1" applyAlignment="1">
      <alignment vertical="center"/>
      <protection/>
    </xf>
    <xf numFmtId="177" fontId="8" fillId="0" borderId="18" xfId="0" applyNumberFormat="1" applyFont="1" applyFill="1" applyBorder="1" applyAlignment="1">
      <alignment vertical="center" wrapText="1"/>
    </xf>
    <xf numFmtId="0" fontId="7" fillId="0" borderId="0" xfId="77" applyFont="1">
      <alignment/>
      <protection/>
    </xf>
    <xf numFmtId="177" fontId="10" fillId="34" borderId="22" xfId="77" applyNumberFormat="1" applyFont="1" applyFill="1" applyBorder="1" applyAlignment="1">
      <alignment/>
      <protection/>
    </xf>
    <xf numFmtId="0" fontId="15" fillId="0" borderId="0" xfId="0" applyFont="1" applyAlignment="1">
      <alignment horizontal="center" wrapText="1"/>
    </xf>
    <xf numFmtId="2" fontId="0" fillId="0" borderId="0" xfId="79" applyNumberFormat="1">
      <alignment/>
      <protection/>
    </xf>
    <xf numFmtId="172" fontId="24" fillId="0" borderId="0" xfId="0" applyNumberFormat="1" applyFont="1" applyAlignment="1">
      <alignment/>
    </xf>
    <xf numFmtId="1" fontId="0" fillId="0" borderId="0" xfId="76" applyNumberFormat="1" applyBorder="1">
      <alignment/>
      <protection/>
    </xf>
    <xf numFmtId="1" fontId="7" fillId="0" borderId="0" xfId="76" applyNumberFormat="1" applyFont="1">
      <alignment/>
      <protection/>
    </xf>
    <xf numFmtId="1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172" fontId="10" fillId="0" borderId="0" xfId="79" applyNumberFormat="1" applyFont="1" applyFill="1" applyBorder="1" applyAlignment="1">
      <alignment wrapText="1"/>
      <protection/>
    </xf>
    <xf numFmtId="172" fontId="9" fillId="0" borderId="0" xfId="79" applyNumberFormat="1" applyFont="1" applyFill="1" applyBorder="1" applyAlignment="1">
      <alignment wrapText="1"/>
      <protection/>
    </xf>
    <xf numFmtId="0" fontId="9" fillId="0" borderId="0" xfId="79" applyFont="1">
      <alignment/>
      <protection/>
    </xf>
    <xf numFmtId="172" fontId="9" fillId="0" borderId="0" xfId="79" applyNumberFormat="1" applyFont="1" applyBorder="1">
      <alignment/>
      <protection/>
    </xf>
    <xf numFmtId="2" fontId="22" fillId="0" borderId="0" xfId="0" applyNumberFormat="1" applyFont="1" applyBorder="1" applyAlignment="1">
      <alignment horizontal="center"/>
    </xf>
    <xf numFmtId="0" fontId="0" fillId="0" borderId="0" xfId="79" applyAlignment="1">
      <alignment wrapText="1"/>
      <protection/>
    </xf>
    <xf numFmtId="172" fontId="9" fillId="0" borderId="0" xfId="79" applyNumberFormat="1" applyFont="1" applyAlignment="1">
      <alignment wrapText="1"/>
      <protection/>
    </xf>
    <xf numFmtId="172" fontId="9" fillId="0" borderId="0" xfId="79" applyNumberFormat="1" applyFont="1" applyAlignment="1">
      <alignment horizontal="center"/>
      <protection/>
    </xf>
    <xf numFmtId="0" fontId="0" fillId="0" borderId="0" xfId="77" applyFont="1">
      <alignment/>
      <protection/>
    </xf>
    <xf numFmtId="172" fontId="17" fillId="0" borderId="11" xfId="0" applyNumberFormat="1" applyFont="1" applyFill="1" applyBorder="1" applyAlignment="1">
      <alignment horizontal="right" vertical="center" wrapText="1"/>
    </xf>
    <xf numFmtId="0" fontId="9" fillId="0" borderId="11" xfId="80" applyFont="1" applyBorder="1">
      <alignment/>
      <protection/>
    </xf>
    <xf numFmtId="0" fontId="45" fillId="0" borderId="11" xfId="80" applyFont="1" applyBorder="1">
      <alignment/>
      <protection/>
    </xf>
    <xf numFmtId="0" fontId="0" fillId="0" borderId="0" xfId="0" applyBorder="1" applyAlignment="1">
      <alignment/>
    </xf>
    <xf numFmtId="0" fontId="0" fillId="0" borderId="0" xfId="78">
      <alignment/>
      <protection/>
    </xf>
    <xf numFmtId="0" fontId="4" fillId="0" borderId="0" xfId="78" applyFont="1">
      <alignment/>
      <protection/>
    </xf>
    <xf numFmtId="0" fontId="47" fillId="0" borderId="0" xfId="58" applyFont="1" applyAlignment="1">
      <alignment/>
    </xf>
    <xf numFmtId="0" fontId="2" fillId="0" borderId="0" xfId="78" applyFont="1">
      <alignment/>
      <protection/>
    </xf>
    <xf numFmtId="0" fontId="0" fillId="0" borderId="0" xfId="78" applyAlignment="1">
      <alignment horizontal="center"/>
      <protection/>
    </xf>
    <xf numFmtId="0" fontId="49" fillId="0" borderId="19" xfId="78" applyFont="1" applyBorder="1" applyAlignment="1">
      <alignment horizontal="center" vertical="center" wrapText="1"/>
      <protection/>
    </xf>
    <xf numFmtId="0" fontId="9" fillId="0" borderId="11" xfId="78" applyFont="1" applyBorder="1">
      <alignment/>
      <protection/>
    </xf>
    <xf numFmtId="0" fontId="8" fillId="0" borderId="11" xfId="78" applyFont="1" applyBorder="1" applyAlignment="1">
      <alignment horizontal="right"/>
      <protection/>
    </xf>
    <xf numFmtId="172" fontId="17" fillId="0" borderId="11" xfId="78" applyNumberFormat="1" applyFont="1" applyBorder="1">
      <alignment/>
      <protection/>
    </xf>
    <xf numFmtId="172" fontId="8" fillId="0" borderId="11" xfId="0" applyNumberFormat="1" applyFont="1" applyBorder="1" applyAlignment="1">
      <alignment horizontal="center"/>
    </xf>
    <xf numFmtId="0" fontId="8" fillId="0" borderId="11" xfId="78" applyFont="1" applyBorder="1">
      <alignment/>
      <protection/>
    </xf>
    <xf numFmtId="172" fontId="8" fillId="0" borderId="11" xfId="78" applyNumberFormat="1" applyFont="1" applyBorder="1" applyAlignment="1">
      <alignment horizontal="right"/>
      <protection/>
    </xf>
    <xf numFmtId="0" fontId="7" fillId="0" borderId="0" xfId="78" applyFont="1">
      <alignment/>
      <protection/>
    </xf>
    <xf numFmtId="0" fontId="50" fillId="0" borderId="0" xfId="78" applyFont="1">
      <alignment/>
      <protection/>
    </xf>
    <xf numFmtId="0" fontId="13" fillId="0" borderId="11" xfId="80" applyFont="1" applyBorder="1">
      <alignment/>
      <protection/>
    </xf>
    <xf numFmtId="3" fontId="15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72" fontId="15" fillId="0" borderId="11" xfId="78" applyNumberFormat="1" applyFont="1" applyBorder="1" applyAlignment="1">
      <alignment horizontal="center"/>
      <protection/>
    </xf>
    <xf numFmtId="172" fontId="15" fillId="0" borderId="11" xfId="78" applyNumberFormat="1" applyFont="1" applyBorder="1" applyAlignment="1">
      <alignment horizontal="right"/>
      <protection/>
    </xf>
    <xf numFmtId="194" fontId="15" fillId="0" borderId="11" xfId="0" applyNumberFormat="1" applyFont="1" applyBorder="1" applyAlignment="1">
      <alignment horizontal="center"/>
    </xf>
    <xf numFmtId="172" fontId="15" fillId="0" borderId="11" xfId="0" applyNumberFormat="1" applyFont="1" applyBorder="1" applyAlignment="1">
      <alignment horizontal="center"/>
    </xf>
    <xf numFmtId="0" fontId="15" fillId="0" borderId="11" xfId="78" applyFont="1" applyBorder="1" applyAlignment="1">
      <alignment horizontal="right"/>
      <protection/>
    </xf>
    <xf numFmtId="3" fontId="15" fillId="0" borderId="11" xfId="0" applyNumberFormat="1" applyFont="1" applyBorder="1" applyAlignment="1">
      <alignment/>
    </xf>
    <xf numFmtId="0" fontId="0" fillId="0" borderId="0" xfId="78" applyBorder="1">
      <alignment/>
      <protection/>
    </xf>
    <xf numFmtId="0" fontId="2" fillId="0" borderId="0" xfId="78" applyFont="1" applyBorder="1">
      <alignment/>
      <protection/>
    </xf>
    <xf numFmtId="172" fontId="2" fillId="0" borderId="0" xfId="78" applyNumberFormat="1" applyFont="1" applyBorder="1">
      <alignment/>
      <protection/>
    </xf>
    <xf numFmtId="172" fontId="2" fillId="0" borderId="0" xfId="78" applyNumberFormat="1" applyFont="1">
      <alignment/>
      <protection/>
    </xf>
    <xf numFmtId="0" fontId="11" fillId="0" borderId="0" xfId="58" applyBorder="1" applyAlignment="1">
      <alignment/>
    </xf>
    <xf numFmtId="0" fontId="8" fillId="0" borderId="0" xfId="78" applyFont="1">
      <alignment/>
      <protection/>
    </xf>
    <xf numFmtId="0" fontId="0" fillId="0" borderId="0" xfId="78" applyFont="1">
      <alignment/>
      <protection/>
    </xf>
    <xf numFmtId="0" fontId="9" fillId="0" borderId="0" xfId="80" applyFont="1" applyBorder="1">
      <alignment/>
      <protection/>
    </xf>
    <xf numFmtId="3" fontId="8" fillId="0" borderId="0" xfId="0" applyNumberFormat="1" applyFont="1" applyBorder="1" applyAlignment="1">
      <alignment/>
    </xf>
    <xf numFmtId="172" fontId="17" fillId="0" borderId="0" xfId="78" applyNumberFormat="1" applyFont="1" applyBorder="1">
      <alignment/>
      <protection/>
    </xf>
    <xf numFmtId="0" fontId="49" fillId="0" borderId="11" xfId="78" applyFont="1" applyBorder="1">
      <alignment/>
      <protection/>
    </xf>
    <xf numFmtId="0" fontId="8" fillId="0" borderId="18" xfId="78" applyFont="1" applyBorder="1">
      <alignment/>
      <protection/>
    </xf>
    <xf numFmtId="172" fontId="8" fillId="0" borderId="18" xfId="78" applyNumberFormat="1" applyFont="1" applyBorder="1">
      <alignment/>
      <protection/>
    </xf>
    <xf numFmtId="0" fontId="51" fillId="0" borderId="0" xfId="78" applyFont="1" applyBorder="1">
      <alignment/>
      <protection/>
    </xf>
    <xf numFmtId="0" fontId="21" fillId="0" borderId="0" xfId="0" applyFont="1" applyBorder="1" applyAlignment="1">
      <alignment/>
    </xf>
    <xf numFmtId="172" fontId="52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172" fontId="54" fillId="0" borderId="0" xfId="0" applyNumberFormat="1" applyFont="1" applyBorder="1" applyAlignment="1">
      <alignment/>
    </xf>
    <xf numFmtId="1" fontId="0" fillId="0" borderId="0" xfId="78" applyNumberFormat="1">
      <alignment/>
      <protection/>
    </xf>
    <xf numFmtId="0" fontId="14" fillId="0" borderId="0" xfId="81" applyFont="1">
      <alignment/>
      <protection/>
    </xf>
    <xf numFmtId="172" fontId="19" fillId="0" borderId="23" xfId="81" applyNumberFormat="1" applyFont="1" applyBorder="1" applyAlignment="1">
      <alignment horizontal="center"/>
      <protection/>
    </xf>
    <xf numFmtId="0" fontId="19" fillId="0" borderId="24" xfId="81" applyFont="1" applyBorder="1" applyAlignment="1">
      <alignment horizontal="center"/>
      <protection/>
    </xf>
    <xf numFmtId="172" fontId="19" fillId="0" borderId="24" xfId="81" applyNumberFormat="1" applyFont="1" applyBorder="1" applyAlignment="1">
      <alignment horizontal="center"/>
      <protection/>
    </xf>
    <xf numFmtId="0" fontId="19" fillId="0" borderId="25" xfId="81" applyFont="1" applyBorder="1" applyAlignment="1">
      <alignment horizontal="center"/>
      <protection/>
    </xf>
    <xf numFmtId="172" fontId="19" fillId="0" borderId="25" xfId="81" applyNumberFormat="1" applyFont="1" applyBorder="1" applyAlignment="1">
      <alignment horizontal="center"/>
      <protection/>
    </xf>
    <xf numFmtId="1" fontId="8" fillId="0" borderId="26" xfId="71" applyNumberFormat="1" applyFont="1" applyFill="1" applyBorder="1" applyAlignment="1">
      <alignment horizontal="center"/>
      <protection/>
    </xf>
    <xf numFmtId="172" fontId="17" fillId="0" borderId="11" xfId="81" applyNumberFormat="1" applyFont="1" applyBorder="1" applyAlignment="1">
      <alignment horizontal="center"/>
      <protection/>
    </xf>
    <xf numFmtId="172" fontId="19" fillId="0" borderId="25" xfId="81" applyNumberFormat="1" applyFont="1" applyFill="1" applyBorder="1" applyAlignment="1">
      <alignment horizontal="center"/>
      <protection/>
    </xf>
    <xf numFmtId="0" fontId="19" fillId="0" borderId="25" xfId="81" applyFont="1" applyFill="1" applyBorder="1" applyAlignment="1">
      <alignment horizontal="center"/>
      <protection/>
    </xf>
    <xf numFmtId="0" fontId="19" fillId="0" borderId="22" xfId="81" applyFont="1" applyFill="1" applyBorder="1" applyAlignment="1">
      <alignment horizontal="center"/>
      <protection/>
    </xf>
    <xf numFmtId="172" fontId="19" fillId="0" borderId="22" xfId="81" applyNumberFormat="1" applyFont="1" applyBorder="1" applyAlignment="1">
      <alignment horizontal="center"/>
      <protection/>
    </xf>
    <xf numFmtId="0" fontId="0" fillId="0" borderId="0" xfId="81">
      <alignment/>
      <protection/>
    </xf>
    <xf numFmtId="172" fontId="19" fillId="0" borderId="13" xfId="81" applyNumberFormat="1" applyFont="1" applyBorder="1" applyAlignment="1">
      <alignment horizontal="center"/>
      <protection/>
    </xf>
    <xf numFmtId="0" fontId="19" fillId="0" borderId="13" xfId="69" applyFont="1" applyBorder="1" applyAlignment="1">
      <alignment horizontal="center"/>
      <protection/>
    </xf>
    <xf numFmtId="0" fontId="15" fillId="0" borderId="27" xfId="81" applyFont="1" applyBorder="1" applyAlignment="1">
      <alignment horizontal="center"/>
      <protection/>
    </xf>
    <xf numFmtId="172" fontId="19" fillId="0" borderId="28" xfId="81" applyNumberFormat="1" applyFont="1" applyBorder="1" applyAlignment="1">
      <alignment horizontal="center"/>
      <protection/>
    </xf>
    <xf numFmtId="0" fontId="19" fillId="0" borderId="29" xfId="69" applyFont="1" applyBorder="1" applyAlignment="1">
      <alignment horizontal="center"/>
      <protection/>
    </xf>
    <xf numFmtId="0" fontId="8" fillId="0" borderId="26" xfId="81" applyFont="1" applyBorder="1" applyAlignment="1">
      <alignment horizontal="center"/>
      <protection/>
    </xf>
    <xf numFmtId="1" fontId="8" fillId="0" borderId="26" xfId="81" applyNumberFormat="1" applyFont="1" applyFill="1" applyBorder="1" applyAlignment="1">
      <alignment horizontal="center"/>
      <protection/>
    </xf>
    <xf numFmtId="172" fontId="19" fillId="0" borderId="29" xfId="81" applyNumberFormat="1" applyFont="1" applyBorder="1" applyAlignment="1">
      <alignment horizontal="center"/>
      <protection/>
    </xf>
    <xf numFmtId="0" fontId="19" fillId="0" borderId="17" xfId="69" applyFont="1" applyBorder="1" applyAlignment="1">
      <alignment horizontal="center"/>
      <protection/>
    </xf>
    <xf numFmtId="0" fontId="8" fillId="0" borderId="30" xfId="81" applyFont="1" applyBorder="1" applyAlignment="1">
      <alignment horizontal="center"/>
      <protection/>
    </xf>
    <xf numFmtId="1" fontId="8" fillId="0" borderId="30" xfId="81" applyNumberFormat="1" applyFont="1" applyFill="1" applyBorder="1" applyAlignment="1">
      <alignment horizontal="center"/>
      <protection/>
    </xf>
    <xf numFmtId="172" fontId="19" fillId="0" borderId="17" xfId="81" applyNumberFormat="1" applyFont="1" applyBorder="1" applyAlignment="1">
      <alignment horizontal="center"/>
      <protection/>
    </xf>
    <xf numFmtId="0" fontId="19" fillId="0" borderId="31" xfId="69" applyFont="1" applyBorder="1" applyAlignment="1">
      <alignment horizontal="center"/>
      <protection/>
    </xf>
    <xf numFmtId="0" fontId="8" fillId="0" borderId="32" xfId="81" applyFont="1" applyBorder="1" applyAlignment="1">
      <alignment horizontal="center"/>
      <protection/>
    </xf>
    <xf numFmtId="1" fontId="8" fillId="0" borderId="32" xfId="81" applyNumberFormat="1" applyFont="1" applyFill="1" applyBorder="1" applyAlignment="1">
      <alignment horizontal="center"/>
      <protection/>
    </xf>
    <xf numFmtId="172" fontId="19" fillId="0" borderId="31" xfId="81" applyNumberFormat="1" applyFont="1" applyBorder="1" applyAlignment="1">
      <alignment horizontal="center"/>
      <protection/>
    </xf>
    <xf numFmtId="0" fontId="10" fillId="0" borderId="0" xfId="81" applyFont="1" applyBorder="1" applyAlignment="1">
      <alignment horizontal="center"/>
      <protection/>
    </xf>
    <xf numFmtId="0" fontId="15" fillId="0" borderId="13" xfId="81" applyFont="1" applyBorder="1" applyAlignment="1">
      <alignment vertical="justify"/>
      <protection/>
    </xf>
    <xf numFmtId="1" fontId="56" fillId="0" borderId="33" xfId="81" applyNumberFormat="1" applyFont="1" applyBorder="1" applyAlignment="1">
      <alignment horizontal="center"/>
      <protection/>
    </xf>
    <xf numFmtId="0" fontId="15" fillId="0" borderId="34" xfId="81" applyFont="1" applyBorder="1" applyAlignment="1">
      <alignment horizontal="center"/>
      <protection/>
    </xf>
    <xf numFmtId="0" fontId="19" fillId="0" borderId="28" xfId="81" applyFont="1" applyBorder="1" applyAlignment="1">
      <alignment horizontal="center"/>
      <protection/>
    </xf>
    <xf numFmtId="1" fontId="15" fillId="0" borderId="27" xfId="81" applyNumberFormat="1" applyFont="1" applyFill="1" applyBorder="1" applyAlignment="1">
      <alignment horizontal="center"/>
      <protection/>
    </xf>
    <xf numFmtId="1" fontId="15" fillId="0" borderId="34" xfId="71" applyNumberFormat="1" applyFont="1" applyFill="1" applyBorder="1" applyAlignment="1">
      <alignment horizontal="center"/>
      <protection/>
    </xf>
    <xf numFmtId="1" fontId="15" fillId="0" borderId="27" xfId="71" applyNumberFormat="1" applyFont="1" applyFill="1" applyBorder="1" applyAlignment="1">
      <alignment horizontal="center"/>
      <protection/>
    </xf>
    <xf numFmtId="1" fontId="15" fillId="0" borderId="35" xfId="71" applyNumberFormat="1" applyFont="1" applyFill="1" applyBorder="1" applyAlignment="1">
      <alignment horizontal="center"/>
      <protection/>
    </xf>
    <xf numFmtId="1" fontId="15" fillId="0" borderId="36" xfId="81" applyNumberFormat="1" applyFont="1" applyBorder="1" applyAlignment="1">
      <alignment horizontal="center"/>
      <protection/>
    </xf>
    <xf numFmtId="172" fontId="19" fillId="0" borderId="36" xfId="81" applyNumberFormat="1" applyFont="1" applyBorder="1" applyAlignment="1">
      <alignment horizontal="center"/>
      <protection/>
    </xf>
    <xf numFmtId="172" fontId="15" fillId="0" borderId="28" xfId="81" applyNumberFormat="1" applyFont="1" applyBorder="1" applyAlignment="1">
      <alignment horizontal="center"/>
      <protection/>
    </xf>
    <xf numFmtId="172" fontId="19" fillId="35" borderId="13" xfId="81" applyNumberFormat="1" applyFont="1" applyFill="1" applyBorder="1" applyAlignment="1">
      <alignment horizontal="center"/>
      <protection/>
    </xf>
    <xf numFmtId="0" fontId="8" fillId="0" borderId="37" xfId="81" applyFont="1" applyBorder="1">
      <alignment/>
      <protection/>
    </xf>
    <xf numFmtId="1" fontId="56" fillId="0" borderId="38" xfId="81" applyNumberFormat="1" applyFont="1" applyBorder="1" applyAlignment="1">
      <alignment horizontal="center"/>
      <protection/>
    </xf>
    <xf numFmtId="172" fontId="19" fillId="0" borderId="39" xfId="81" applyNumberFormat="1" applyFont="1" applyBorder="1" applyAlignment="1">
      <alignment horizontal="center"/>
      <protection/>
    </xf>
    <xf numFmtId="0" fontId="8" fillId="0" borderId="19" xfId="81" applyFont="1" applyBorder="1" applyAlignment="1">
      <alignment horizontal="center"/>
      <protection/>
    </xf>
    <xf numFmtId="0" fontId="19" fillId="0" borderId="29" xfId="81" applyFont="1" applyBorder="1" applyAlignment="1">
      <alignment horizontal="center"/>
      <protection/>
    </xf>
    <xf numFmtId="1" fontId="8" fillId="0" borderId="19" xfId="71" applyNumberFormat="1" applyFont="1" applyFill="1" applyBorder="1" applyAlignment="1">
      <alignment horizontal="center"/>
      <protection/>
    </xf>
    <xf numFmtId="1" fontId="8" fillId="0" borderId="20" xfId="71" applyNumberFormat="1" applyFont="1" applyFill="1" applyBorder="1" applyAlignment="1">
      <alignment horizontal="center"/>
      <protection/>
    </xf>
    <xf numFmtId="1" fontId="8" fillId="0" borderId="40" xfId="81" applyNumberFormat="1" applyFont="1" applyBorder="1" applyAlignment="1">
      <alignment horizontal="center"/>
      <protection/>
    </xf>
    <xf numFmtId="172" fontId="17" fillId="0" borderId="40" xfId="81" applyNumberFormat="1" applyFont="1" applyBorder="1" applyAlignment="1">
      <alignment horizontal="center"/>
      <protection/>
    </xf>
    <xf numFmtId="172" fontId="8" fillId="0" borderId="29" xfId="81" applyNumberFormat="1" applyFont="1" applyBorder="1" applyAlignment="1">
      <alignment horizontal="center"/>
      <protection/>
    </xf>
    <xf numFmtId="172" fontId="19" fillId="35" borderId="41" xfId="81" applyNumberFormat="1" applyFont="1" applyFill="1" applyBorder="1" applyAlignment="1">
      <alignment horizontal="center"/>
      <protection/>
    </xf>
    <xf numFmtId="0" fontId="8" fillId="0" borderId="42" xfId="81" applyFont="1" applyBorder="1">
      <alignment/>
      <protection/>
    </xf>
    <xf numFmtId="1" fontId="56" fillId="0" borderId="20" xfId="81" applyNumberFormat="1" applyFont="1" applyBorder="1" applyAlignment="1">
      <alignment horizontal="center"/>
      <protection/>
    </xf>
    <xf numFmtId="0" fontId="8" fillId="0" borderId="18" xfId="81" applyFont="1" applyBorder="1" applyAlignment="1">
      <alignment horizontal="center"/>
      <protection/>
    </xf>
    <xf numFmtId="0" fontId="19" fillId="0" borderId="17" xfId="81" applyFont="1" applyBorder="1" applyAlignment="1">
      <alignment horizontal="center"/>
      <protection/>
    </xf>
    <xf numFmtId="1" fontId="8" fillId="0" borderId="11" xfId="81" applyNumberFormat="1" applyFont="1" applyBorder="1" applyAlignment="1">
      <alignment horizontal="center"/>
      <protection/>
    </xf>
    <xf numFmtId="172" fontId="8" fillId="0" borderId="17" xfId="81" applyNumberFormat="1" applyFont="1" applyBorder="1" applyAlignment="1">
      <alignment horizontal="center"/>
      <protection/>
    </xf>
    <xf numFmtId="172" fontId="19" fillId="35" borderId="42" xfId="81" applyNumberFormat="1" applyFont="1" applyFill="1" applyBorder="1" applyAlignment="1">
      <alignment horizontal="center"/>
      <protection/>
    </xf>
    <xf numFmtId="172" fontId="19" fillId="0" borderId="17" xfId="81" applyNumberFormat="1" applyFont="1" applyFill="1" applyBorder="1" applyAlignment="1">
      <alignment horizontal="center"/>
      <protection/>
    </xf>
    <xf numFmtId="0" fontId="19" fillId="0" borderId="17" xfId="81" applyFont="1" applyFill="1" applyBorder="1" applyAlignment="1">
      <alignment horizontal="center"/>
      <protection/>
    </xf>
    <xf numFmtId="0" fontId="20" fillId="0" borderId="42" xfId="81" applyFont="1" applyBorder="1">
      <alignment/>
      <protection/>
    </xf>
    <xf numFmtId="0" fontId="8" fillId="0" borderId="43" xfId="81" applyFont="1" applyBorder="1">
      <alignment/>
      <protection/>
    </xf>
    <xf numFmtId="1" fontId="56" fillId="0" borderId="44" xfId="81" applyNumberFormat="1" applyFont="1" applyBorder="1" applyAlignment="1">
      <alignment horizontal="center"/>
      <protection/>
    </xf>
    <xf numFmtId="172" fontId="19" fillId="0" borderId="43" xfId="81" applyNumberFormat="1" applyFont="1" applyBorder="1" applyAlignment="1">
      <alignment horizontal="center"/>
      <protection/>
    </xf>
    <xf numFmtId="0" fontId="8" fillId="0" borderId="45" xfId="81" applyFont="1" applyBorder="1" applyAlignment="1">
      <alignment horizontal="center"/>
      <protection/>
    </xf>
    <xf numFmtId="172" fontId="19" fillId="0" borderId="31" xfId="81" applyNumberFormat="1" applyFont="1" applyFill="1" applyBorder="1" applyAlignment="1">
      <alignment horizontal="center"/>
      <protection/>
    </xf>
    <xf numFmtId="1" fontId="8" fillId="0" borderId="46" xfId="71" applyNumberFormat="1" applyFont="1" applyFill="1" applyBorder="1" applyAlignment="1">
      <alignment horizontal="center"/>
      <protection/>
    </xf>
    <xf numFmtId="1" fontId="8" fillId="0" borderId="47" xfId="71" applyNumberFormat="1" applyFont="1" applyFill="1" applyBorder="1" applyAlignment="1">
      <alignment horizontal="center"/>
      <protection/>
    </xf>
    <xf numFmtId="1" fontId="8" fillId="0" borderId="48" xfId="71" applyNumberFormat="1" applyFont="1" applyFill="1" applyBorder="1" applyAlignment="1">
      <alignment horizontal="center"/>
      <protection/>
    </xf>
    <xf numFmtId="1" fontId="8" fillId="0" borderId="48" xfId="81" applyNumberFormat="1" applyFont="1" applyBorder="1" applyAlignment="1">
      <alignment horizontal="center"/>
      <protection/>
    </xf>
    <xf numFmtId="172" fontId="8" fillId="0" borderId="31" xfId="81" applyNumberFormat="1" applyFont="1" applyBorder="1" applyAlignment="1">
      <alignment horizontal="center"/>
      <protection/>
    </xf>
    <xf numFmtId="172" fontId="17" fillId="0" borderId="49" xfId="81" applyNumberFormat="1" applyFont="1" applyBorder="1" applyAlignment="1">
      <alignment horizontal="center"/>
      <protection/>
    </xf>
    <xf numFmtId="172" fontId="19" fillId="35" borderId="43" xfId="81" applyNumberFormat="1" applyFont="1" applyFill="1" applyBorder="1" applyAlignment="1">
      <alignment horizontal="center"/>
      <protection/>
    </xf>
    <xf numFmtId="0" fontId="15" fillId="0" borderId="33" xfId="81" applyFont="1" applyBorder="1" applyAlignment="1">
      <alignment vertical="justify" wrapText="1"/>
      <protection/>
    </xf>
    <xf numFmtId="172" fontId="52" fillId="0" borderId="42" xfId="81" applyNumberFormat="1" applyFont="1" applyFill="1" applyBorder="1" applyAlignment="1">
      <alignment horizontal="center"/>
      <protection/>
    </xf>
    <xf numFmtId="0" fontId="8" fillId="0" borderId="0" xfId="81" applyFont="1" applyBorder="1">
      <alignment/>
      <protection/>
    </xf>
    <xf numFmtId="172" fontId="56" fillId="0" borderId="0" xfId="81" applyNumberFormat="1" applyFont="1" applyBorder="1" applyAlignment="1">
      <alignment horizontal="center"/>
      <protection/>
    </xf>
    <xf numFmtId="172" fontId="29" fillId="0" borderId="0" xfId="81" applyNumberFormat="1" applyFont="1" applyBorder="1" applyAlignment="1">
      <alignment horizontal="center"/>
      <protection/>
    </xf>
    <xf numFmtId="0" fontId="55" fillId="0" borderId="0" xfId="81" applyFont="1" applyAlignment="1">
      <alignment horizontal="center"/>
      <protection/>
    </xf>
    <xf numFmtId="0" fontId="55" fillId="0" borderId="0" xfId="81" applyFont="1" applyBorder="1" applyAlignment="1">
      <alignment horizontal="center"/>
      <protection/>
    </xf>
    <xf numFmtId="0" fontId="3" fillId="0" borderId="13" xfId="81" applyFont="1" applyBorder="1" applyAlignment="1">
      <alignment horizontal="center" vertical="justify"/>
      <protection/>
    </xf>
    <xf numFmtId="0" fontId="1" fillId="0" borderId="35" xfId="81" applyFont="1" applyBorder="1" applyAlignment="1">
      <alignment horizontal="center" wrapText="1"/>
      <protection/>
    </xf>
    <xf numFmtId="0" fontId="1" fillId="0" borderId="37" xfId="81" applyFont="1" applyBorder="1" applyAlignment="1">
      <alignment horizontal="center"/>
      <protection/>
    </xf>
    <xf numFmtId="0" fontId="8" fillId="0" borderId="18" xfId="79" applyFont="1" applyBorder="1" applyAlignment="1">
      <alignment horizontal="center" vertical="center" wrapText="1"/>
      <protection/>
    </xf>
    <xf numFmtId="0" fontId="15" fillId="0" borderId="37" xfId="81" applyFont="1" applyBorder="1" applyAlignment="1">
      <alignment vertical="justify"/>
      <protection/>
    </xf>
    <xf numFmtId="172" fontId="0" fillId="0" borderId="0" xfId="81" applyNumberFormat="1">
      <alignment/>
      <protection/>
    </xf>
    <xf numFmtId="172" fontId="8" fillId="0" borderId="11" xfId="81" applyNumberFormat="1" applyFont="1" applyBorder="1" applyAlignment="1">
      <alignment horizontal="center"/>
      <protection/>
    </xf>
    <xf numFmtId="172" fontId="8" fillId="0" borderId="25" xfId="81" applyNumberFormat="1" applyFont="1" applyBorder="1" applyAlignment="1">
      <alignment horizontal="center"/>
      <protection/>
    </xf>
    <xf numFmtId="1" fontId="0" fillId="0" borderId="0" xfId="81" applyNumberFormat="1">
      <alignment/>
      <protection/>
    </xf>
    <xf numFmtId="172" fontId="59" fillId="0" borderId="0" xfId="81" applyNumberFormat="1" applyFont="1" applyBorder="1" applyAlignment="1">
      <alignment horizontal="center"/>
      <protection/>
    </xf>
    <xf numFmtId="172" fontId="8" fillId="0" borderId="0" xfId="77" applyNumberFormat="1" applyFont="1" applyFill="1" applyBorder="1">
      <alignment/>
      <protection/>
    </xf>
    <xf numFmtId="172" fontId="0" fillId="0" borderId="0" xfId="75" applyNumberFormat="1" applyFont="1">
      <alignment/>
      <protection/>
    </xf>
    <xf numFmtId="172" fontId="0" fillId="0" borderId="0" xfId="75" applyNumberFormat="1">
      <alignment/>
      <protection/>
    </xf>
    <xf numFmtId="172" fontId="1" fillId="0" borderId="0" xfId="0" applyNumberFormat="1" applyFont="1" applyAlignment="1">
      <alignment/>
    </xf>
    <xf numFmtId="1" fontId="9" fillId="0" borderId="50" xfId="0" applyNumberFormat="1" applyFont="1" applyFill="1" applyBorder="1" applyAlignment="1">
      <alignment horizontal="right" wrapText="1"/>
    </xf>
    <xf numFmtId="172" fontId="18" fillId="0" borderId="0" xfId="0" applyNumberFormat="1" applyFont="1" applyFill="1" applyBorder="1" applyAlignment="1">
      <alignment/>
    </xf>
    <xf numFmtId="0" fontId="7" fillId="0" borderId="0" xfId="79" applyFont="1">
      <alignment/>
      <protection/>
    </xf>
    <xf numFmtId="0" fontId="8" fillId="0" borderId="0" xfId="0" applyFont="1" applyAlignment="1">
      <alignment/>
    </xf>
    <xf numFmtId="1" fontId="9" fillId="0" borderId="0" xfId="79" applyNumberFormat="1" applyFont="1" applyAlignment="1">
      <alignment horizontal="center"/>
      <protection/>
    </xf>
    <xf numFmtId="1" fontId="22" fillId="0" borderId="0" xfId="79" applyNumberFormat="1" applyFont="1" applyAlignment="1">
      <alignment horizontal="center"/>
      <protection/>
    </xf>
    <xf numFmtId="172" fontId="22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" fontId="10" fillId="0" borderId="0" xfId="79" applyNumberFormat="1" applyFont="1" applyBorder="1" applyAlignment="1">
      <alignment wrapText="1"/>
      <protection/>
    </xf>
    <xf numFmtId="172" fontId="10" fillId="0" borderId="11" xfId="79" applyNumberFormat="1" applyFont="1" applyBorder="1" applyAlignment="1">
      <alignment horizontal="center" wrapText="1"/>
      <protection/>
    </xf>
    <xf numFmtId="172" fontId="9" fillId="0" borderId="11" xfId="79" applyNumberFormat="1" applyFont="1" applyBorder="1" applyAlignment="1">
      <alignment horizontal="center" wrapText="1"/>
      <protection/>
    </xf>
    <xf numFmtId="1" fontId="10" fillId="0" borderId="11" xfId="79" applyNumberFormat="1" applyFont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172" fontId="15" fillId="34" borderId="11" xfId="77" applyNumberFormat="1" applyFont="1" applyFill="1" applyBorder="1" applyAlignment="1">
      <alignment horizontal="center"/>
      <protection/>
    </xf>
    <xf numFmtId="1" fontId="15" fillId="33" borderId="11" xfId="72" applyNumberFormat="1" applyFont="1" applyFill="1" applyBorder="1" applyAlignment="1">
      <alignment horizontal="center"/>
      <protection/>
    </xf>
    <xf numFmtId="2" fontId="35" fillId="33" borderId="11" xfId="77" applyNumberFormat="1" applyFont="1" applyFill="1" applyBorder="1" applyAlignment="1">
      <alignment horizontal="center" wrapText="1"/>
      <protection/>
    </xf>
    <xf numFmtId="172" fontId="15" fillId="33" borderId="11" xfId="77" applyNumberFormat="1" applyFont="1" applyFill="1" applyBorder="1" applyAlignment="1">
      <alignment horizontal="center"/>
      <protection/>
    </xf>
    <xf numFmtId="172" fontId="15" fillId="33" borderId="11" xfId="72" applyNumberFormat="1" applyFont="1" applyFill="1" applyBorder="1" applyAlignment="1">
      <alignment horizontal="center"/>
      <protection/>
    </xf>
    <xf numFmtId="172" fontId="8" fillId="0" borderId="11" xfId="77" applyNumberFormat="1" applyFont="1" applyBorder="1" applyAlignment="1">
      <alignment horizontal="center"/>
      <protection/>
    </xf>
    <xf numFmtId="2" fontId="20" fillId="33" borderId="11" xfId="77" applyNumberFormat="1" applyFont="1" applyFill="1" applyBorder="1" applyAlignment="1">
      <alignment horizontal="center" wrapText="1"/>
      <protection/>
    </xf>
    <xf numFmtId="1" fontId="15" fillId="34" borderId="11" xfId="77" applyNumberFormat="1" applyFont="1" applyFill="1" applyBorder="1" applyAlignment="1">
      <alignment horizontal="center"/>
      <protection/>
    </xf>
    <xf numFmtId="0" fontId="49" fillId="0" borderId="11" xfId="78" applyFont="1" applyBorder="1" applyAlignment="1">
      <alignment horizontal="center" vertical="center" wrapText="1"/>
      <protection/>
    </xf>
    <xf numFmtId="217" fontId="8" fillId="0" borderId="11" xfId="0" applyNumberFormat="1" applyFont="1" applyBorder="1" applyAlignment="1">
      <alignment horizontal="center" wrapText="1"/>
    </xf>
    <xf numFmtId="218" fontId="8" fillId="0" borderId="11" xfId="0" applyNumberFormat="1" applyFont="1" applyBorder="1" applyAlignment="1">
      <alignment horizontal="center" wrapText="1"/>
    </xf>
    <xf numFmtId="217" fontId="39" fillId="0" borderId="11" xfId="0" applyNumberFormat="1" applyFont="1" applyBorder="1" applyAlignment="1">
      <alignment horizontal="center" wrapText="1"/>
    </xf>
    <xf numFmtId="219" fontId="8" fillId="0" borderId="11" xfId="0" applyNumberFormat="1" applyFont="1" applyBorder="1" applyAlignment="1">
      <alignment horizontal="center" wrapText="1"/>
    </xf>
    <xf numFmtId="218" fontId="15" fillId="0" borderId="11" xfId="0" applyNumberFormat="1" applyFont="1" applyBorder="1" applyAlignment="1">
      <alignment horizontal="center" wrapText="1"/>
    </xf>
    <xf numFmtId="217" fontId="15" fillId="0" borderId="1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right"/>
    </xf>
    <xf numFmtId="172" fontId="0" fillId="0" borderId="0" xfId="77" applyNumberFormat="1" applyFont="1">
      <alignment/>
      <protection/>
    </xf>
    <xf numFmtId="172" fontId="7" fillId="0" borderId="0" xfId="79" applyNumberFormat="1" applyFont="1">
      <alignment/>
      <protection/>
    </xf>
    <xf numFmtId="0" fontId="0" fillId="0" borderId="0" xfId="79" applyBorder="1">
      <alignment/>
      <protection/>
    </xf>
    <xf numFmtId="172" fontId="10" fillId="0" borderId="0" xfId="79" applyNumberFormat="1" applyFont="1" applyBorder="1">
      <alignment/>
      <protection/>
    </xf>
    <xf numFmtId="172" fontId="9" fillId="0" borderId="0" xfId="79" applyNumberFormat="1" applyFont="1" applyBorder="1">
      <alignment/>
      <protection/>
    </xf>
    <xf numFmtId="172" fontId="7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9" fillId="0" borderId="0" xfId="79" applyNumberFormat="1" applyFont="1" applyFill="1" applyBorder="1">
      <alignment/>
      <protection/>
    </xf>
    <xf numFmtId="172" fontId="52" fillId="0" borderId="42" xfId="81" applyNumberFormat="1" applyFont="1" applyBorder="1" applyAlignment="1">
      <alignment horizontal="center"/>
      <protection/>
    </xf>
    <xf numFmtId="172" fontId="8" fillId="0" borderId="22" xfId="81" applyNumberFormat="1" applyFont="1" applyBorder="1" applyAlignment="1">
      <alignment horizontal="center"/>
      <protection/>
    </xf>
    <xf numFmtId="172" fontId="52" fillId="0" borderId="39" xfId="81" applyNumberFormat="1" applyFont="1" applyBorder="1" applyAlignment="1">
      <alignment horizontal="center"/>
      <protection/>
    </xf>
    <xf numFmtId="172" fontId="17" fillId="0" borderId="48" xfId="81" applyNumberFormat="1" applyFont="1" applyBorder="1" applyAlignment="1">
      <alignment horizontal="center"/>
      <protection/>
    </xf>
    <xf numFmtId="0" fontId="9" fillId="0" borderId="11" xfId="0" applyFont="1" applyFill="1" applyBorder="1" applyAlignment="1">
      <alignment horizontal="right" vertical="center" wrapText="1"/>
    </xf>
    <xf numFmtId="172" fontId="61" fillId="0" borderId="0" xfId="0" applyNumberFormat="1" applyFont="1" applyBorder="1" applyAlignment="1">
      <alignment horizontal="right"/>
    </xf>
    <xf numFmtId="0" fontId="77" fillId="0" borderId="0" xfId="0" applyFont="1" applyAlignment="1">
      <alignment horizontal="center" wrapText="1"/>
    </xf>
    <xf numFmtId="220" fontId="8" fillId="0" borderId="11" xfId="0" applyNumberFormat="1" applyFont="1" applyBorder="1" applyAlignment="1">
      <alignment horizontal="center" wrapText="1"/>
    </xf>
    <xf numFmtId="0" fontId="8" fillId="0" borderId="11" xfId="78" applyFont="1" applyBorder="1" applyAlignment="1">
      <alignment horizontal="center"/>
      <protection/>
    </xf>
    <xf numFmtId="220" fontId="15" fillId="0" borderId="11" xfId="0" applyNumberFormat="1" applyFont="1" applyBorder="1" applyAlignment="1">
      <alignment horizontal="center" wrapText="1"/>
    </xf>
    <xf numFmtId="172" fontId="8" fillId="0" borderId="0" xfId="79" applyNumberFormat="1" applyFont="1">
      <alignment/>
      <protection/>
    </xf>
    <xf numFmtId="172" fontId="9" fillId="0" borderId="0" xfId="79" applyNumberFormat="1" applyFont="1" applyBorder="1" applyAlignment="1">
      <alignment horizontal="center"/>
      <protection/>
    </xf>
    <xf numFmtId="0" fontId="8" fillId="0" borderId="30" xfId="81" applyFont="1" applyBorder="1">
      <alignment/>
      <protection/>
    </xf>
    <xf numFmtId="172" fontId="17" fillId="0" borderId="51" xfId="81" applyNumberFormat="1" applyFont="1" applyBorder="1" applyAlignment="1">
      <alignment horizontal="center"/>
      <protection/>
    </xf>
    <xf numFmtId="0" fontId="8" fillId="0" borderId="52" xfId="81" applyFont="1" applyBorder="1">
      <alignment/>
      <protection/>
    </xf>
    <xf numFmtId="0" fontId="15" fillId="0" borderId="53" xfId="81" applyFont="1" applyBorder="1" applyAlignment="1">
      <alignment vertical="justify"/>
      <protection/>
    </xf>
    <xf numFmtId="172" fontId="56" fillId="0" borderId="54" xfId="81" applyNumberFormat="1" applyFont="1" applyBorder="1" applyAlignment="1">
      <alignment horizontal="center"/>
      <protection/>
    </xf>
    <xf numFmtId="172" fontId="56" fillId="0" borderId="36" xfId="81" applyNumberFormat="1" applyFont="1" applyBorder="1" applyAlignment="1">
      <alignment horizontal="center"/>
      <protection/>
    </xf>
    <xf numFmtId="0" fontId="8" fillId="0" borderId="41" xfId="81" applyFont="1" applyBorder="1">
      <alignment/>
      <protection/>
    </xf>
    <xf numFmtId="172" fontId="8" fillId="0" borderId="55" xfId="81" applyNumberFormat="1" applyFont="1" applyBorder="1" applyAlignment="1">
      <alignment horizontal="center"/>
      <protection/>
    </xf>
    <xf numFmtId="172" fontId="8" fillId="0" borderId="56" xfId="81" applyNumberFormat="1" applyFont="1" applyBorder="1" applyAlignment="1">
      <alignment horizontal="center"/>
      <protection/>
    </xf>
    <xf numFmtId="172" fontId="8" fillId="0" borderId="32" xfId="81" applyNumberFormat="1" applyFont="1" applyBorder="1" applyAlignment="1">
      <alignment horizontal="center"/>
      <protection/>
    </xf>
    <xf numFmtId="0" fontId="20" fillId="0" borderId="37" xfId="81" applyFont="1" applyBorder="1">
      <alignment/>
      <protection/>
    </xf>
    <xf numFmtId="172" fontId="8" fillId="0" borderId="57" xfId="81" applyNumberFormat="1" applyFont="1" applyBorder="1" applyAlignment="1">
      <alignment horizontal="center"/>
      <protection/>
    </xf>
    <xf numFmtId="172" fontId="8" fillId="0" borderId="52" xfId="81" applyNumberFormat="1" applyFont="1" applyBorder="1" applyAlignment="1">
      <alignment horizontal="center"/>
      <protection/>
    </xf>
    <xf numFmtId="0" fontId="0" fillId="0" borderId="58" xfId="0" applyBorder="1" applyAlignment="1">
      <alignment vertical="center" wrapText="1"/>
    </xf>
    <xf numFmtId="0" fontId="14" fillId="0" borderId="0" xfId="73">
      <alignment/>
      <protection/>
    </xf>
    <xf numFmtId="0" fontId="8" fillId="0" borderId="11" xfId="73" applyFont="1" applyBorder="1" applyAlignment="1">
      <alignment horizontal="center" vertical="center"/>
      <protection/>
    </xf>
    <xf numFmtId="0" fontId="8" fillId="0" borderId="11" xfId="73" applyFont="1" applyBorder="1" applyAlignment="1">
      <alignment horizontal="center" vertical="center" textRotation="90" wrapText="1"/>
      <protection/>
    </xf>
    <xf numFmtId="0" fontId="24" fillId="0" borderId="11" xfId="73" applyFont="1" applyFill="1" applyBorder="1" applyAlignment="1">
      <alignment horizontal="center" vertical="center" wrapText="1"/>
      <protection/>
    </xf>
    <xf numFmtId="0" fontId="9" fillId="0" borderId="11" xfId="73" applyFont="1" applyBorder="1">
      <alignment/>
      <protection/>
    </xf>
    <xf numFmtId="0" fontId="9" fillId="0" borderId="11" xfId="73" applyFont="1" applyFill="1" applyBorder="1">
      <alignment/>
      <protection/>
    </xf>
    <xf numFmtId="0" fontId="24" fillId="36" borderId="11" xfId="73" applyFont="1" applyFill="1" applyBorder="1" applyAlignment="1">
      <alignment horizontal="center" vertical="center" wrapText="1"/>
      <protection/>
    </xf>
    <xf numFmtId="0" fontId="22" fillId="36" borderId="11" xfId="73" applyFont="1" applyFill="1" applyBorder="1" applyAlignment="1">
      <alignment horizontal="right" vertical="center" wrapText="1"/>
      <protection/>
    </xf>
    <xf numFmtId="0" fontId="9" fillId="36" borderId="11" xfId="73" applyFont="1" applyFill="1" applyBorder="1">
      <alignment/>
      <protection/>
    </xf>
    <xf numFmtId="0" fontId="14" fillId="0" borderId="0" xfId="73" applyAlignment="1">
      <alignment vertical="top" wrapText="1"/>
      <protection/>
    </xf>
    <xf numFmtId="0" fontId="27" fillId="0" borderId="0" xfId="73" applyFont="1" applyAlignment="1">
      <alignment horizontal="center" vertical="center" wrapText="1"/>
      <protection/>
    </xf>
    <xf numFmtId="0" fontId="24" fillId="36" borderId="11" xfId="73" applyFont="1" applyFill="1" applyBorder="1" applyAlignment="1">
      <alignment horizontal="right" vertical="center" wrapText="1"/>
      <protection/>
    </xf>
    <xf numFmtId="0" fontId="10" fillId="37" borderId="0" xfId="75" applyFont="1" applyFill="1" applyBorder="1" applyAlignment="1">
      <alignment horizontal="center" vertical="center"/>
      <protection/>
    </xf>
    <xf numFmtId="0" fontId="8" fillId="0" borderId="11" xfId="77" applyFont="1" applyBorder="1" applyAlignment="1">
      <alignment horizontal="center" vertical="top" wrapText="1"/>
      <protection/>
    </xf>
    <xf numFmtId="0" fontId="8" fillId="0" borderId="11" xfId="77" applyFont="1" applyFill="1" applyBorder="1" applyAlignment="1">
      <alignment horizontal="center" vertical="top" wrapText="1"/>
      <protection/>
    </xf>
    <xf numFmtId="0" fontId="10" fillId="0" borderId="0" xfId="75" applyFont="1" applyFill="1" applyBorder="1" applyAlignment="1">
      <alignment horizontal="center"/>
      <protection/>
    </xf>
    <xf numFmtId="0" fontId="10" fillId="0" borderId="0" xfId="77" applyFont="1" applyAlignment="1">
      <alignment horizontal="center"/>
      <protection/>
    </xf>
    <xf numFmtId="0" fontId="14" fillId="0" borderId="11" xfId="75" applyFont="1" applyBorder="1" applyAlignment="1">
      <alignment horizontal="center"/>
      <protection/>
    </xf>
    <xf numFmtId="0" fontId="15" fillId="0" borderId="18" xfId="75" applyFont="1" applyFill="1" applyBorder="1" applyAlignment="1">
      <alignment horizontal="center" vertical="center" wrapText="1"/>
      <protection/>
    </xf>
    <xf numFmtId="0" fontId="15" fillId="0" borderId="11" xfId="7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0" fillId="37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3" borderId="0" xfId="78" applyFont="1" applyFill="1" applyAlignment="1">
      <alignment horizontal="center"/>
      <protection/>
    </xf>
    <xf numFmtId="0" fontId="23" fillId="0" borderId="0" xfId="78" applyFont="1" applyAlignment="1">
      <alignment horizontal="center"/>
      <protection/>
    </xf>
    <xf numFmtId="0" fontId="0" fillId="0" borderId="12" xfId="78" applyBorder="1" applyAlignment="1">
      <alignment horizontal="center" vertical="center" wrapText="1"/>
      <protection/>
    </xf>
    <xf numFmtId="0" fontId="0" fillId="0" borderId="51" xfId="78" applyBorder="1" applyAlignment="1">
      <alignment horizontal="center" vertical="center" wrapText="1"/>
      <protection/>
    </xf>
    <xf numFmtId="0" fontId="48" fillId="0" borderId="17" xfId="78" applyFont="1" applyBorder="1" applyAlignment="1">
      <alignment horizontal="center" vertical="center"/>
      <protection/>
    </xf>
    <xf numFmtId="0" fontId="48" fillId="0" borderId="21" xfId="78" applyFont="1" applyBorder="1" applyAlignment="1">
      <alignment horizontal="center" vertical="center"/>
      <protection/>
    </xf>
    <xf numFmtId="0" fontId="48" fillId="0" borderId="18" xfId="78" applyFont="1" applyBorder="1" applyAlignment="1">
      <alignment horizontal="center" vertical="center"/>
      <protection/>
    </xf>
    <xf numFmtId="0" fontId="48" fillId="0" borderId="17" xfId="78" applyFont="1" applyBorder="1" applyAlignment="1">
      <alignment horizontal="center" vertical="center"/>
      <protection/>
    </xf>
    <xf numFmtId="0" fontId="48" fillId="0" borderId="21" xfId="78" applyFont="1" applyBorder="1" applyAlignment="1">
      <alignment horizontal="center" vertical="center"/>
      <protection/>
    </xf>
    <xf numFmtId="0" fontId="48" fillId="0" borderId="18" xfId="78" applyFont="1" applyBorder="1" applyAlignment="1">
      <alignment horizontal="center" vertical="center"/>
      <protection/>
    </xf>
    <xf numFmtId="0" fontId="14" fillId="0" borderId="53" xfId="81" applyFont="1" applyBorder="1" applyAlignment="1">
      <alignment horizontal="center" vertical="justify"/>
      <protection/>
    </xf>
    <xf numFmtId="0" fontId="14" fillId="0" borderId="47" xfId="81" applyFont="1" applyBorder="1" applyAlignment="1">
      <alignment horizontal="center" vertical="justify"/>
      <protection/>
    </xf>
    <xf numFmtId="0" fontId="14" fillId="0" borderId="59" xfId="81" applyFont="1" applyBorder="1" applyAlignment="1">
      <alignment horizontal="center" vertical="justify"/>
      <protection/>
    </xf>
    <xf numFmtId="0" fontId="14" fillId="0" borderId="46" xfId="81" applyFont="1" applyBorder="1" applyAlignment="1">
      <alignment horizontal="center" vertical="justify"/>
      <protection/>
    </xf>
    <xf numFmtId="0" fontId="46" fillId="0" borderId="60" xfId="81" applyFont="1" applyBorder="1" applyAlignment="1">
      <alignment horizontal="center" vertical="justify"/>
      <protection/>
    </xf>
    <xf numFmtId="0" fontId="46" fillId="0" borderId="61" xfId="81" applyFont="1" applyBorder="1" applyAlignment="1">
      <alignment horizontal="center" vertical="justify"/>
      <protection/>
    </xf>
    <xf numFmtId="0" fontId="14" fillId="0" borderId="62" xfId="81" applyFont="1" applyBorder="1" applyAlignment="1">
      <alignment horizontal="center" vertical="justify"/>
      <protection/>
    </xf>
    <xf numFmtId="0" fontId="16" fillId="0" borderId="27" xfId="81" applyFont="1" applyBorder="1" applyAlignment="1">
      <alignment horizontal="center"/>
      <protection/>
    </xf>
    <xf numFmtId="0" fontId="16" fillId="0" borderId="35" xfId="81" applyFont="1" applyBorder="1" applyAlignment="1">
      <alignment horizontal="center"/>
      <protection/>
    </xf>
    <xf numFmtId="0" fontId="16" fillId="0" borderId="23" xfId="81" applyFont="1" applyBorder="1" applyAlignment="1">
      <alignment horizontal="center"/>
      <protection/>
    </xf>
    <xf numFmtId="0" fontId="16" fillId="0" borderId="28" xfId="81" applyFont="1" applyBorder="1" applyAlignment="1">
      <alignment horizontal="center"/>
      <protection/>
    </xf>
    <xf numFmtId="0" fontId="46" fillId="0" borderId="63" xfId="81" applyFont="1" applyBorder="1" applyAlignment="1">
      <alignment horizontal="center" vertical="justify"/>
      <protection/>
    </xf>
    <xf numFmtId="0" fontId="46" fillId="0" borderId="64" xfId="81" applyFont="1" applyBorder="1" applyAlignment="1">
      <alignment horizontal="center" vertical="justify"/>
      <protection/>
    </xf>
    <xf numFmtId="0" fontId="16" fillId="0" borderId="33" xfId="81" applyFont="1" applyBorder="1" applyAlignment="1">
      <alignment horizontal="center"/>
      <protection/>
    </xf>
    <xf numFmtId="0" fontId="16" fillId="0" borderId="14" xfId="81" applyFont="1" applyBorder="1" applyAlignment="1">
      <alignment horizontal="center"/>
      <protection/>
    </xf>
    <xf numFmtId="0" fontId="19" fillId="35" borderId="37" xfId="81" applyFont="1" applyFill="1" applyBorder="1" applyAlignment="1">
      <alignment horizontal="center" vertical="justify" wrapText="1"/>
      <protection/>
    </xf>
    <xf numFmtId="0" fontId="59" fillId="35" borderId="65" xfId="0" applyFont="1" applyFill="1" applyBorder="1" applyAlignment="1">
      <alignment horizontal="center" vertical="justify" wrapText="1"/>
    </xf>
    <xf numFmtId="0" fontId="59" fillId="35" borderId="15" xfId="0" applyFont="1" applyFill="1" applyBorder="1" applyAlignment="1">
      <alignment horizontal="center" vertical="justify" wrapText="1"/>
    </xf>
    <xf numFmtId="0" fontId="57" fillId="37" borderId="0" xfId="81" applyFont="1" applyFill="1" applyBorder="1" applyAlignment="1">
      <alignment horizontal="center"/>
      <protection/>
    </xf>
    <xf numFmtId="0" fontId="58" fillId="0" borderId="0" xfId="0" applyFont="1" applyAlignment="1">
      <alignment/>
    </xf>
    <xf numFmtId="0" fontId="57" fillId="0" borderId="0" xfId="81" applyFont="1" applyAlignment="1">
      <alignment horizontal="center" vertical="justify"/>
      <protection/>
    </xf>
    <xf numFmtId="0" fontId="19" fillId="0" borderId="66" xfId="81" applyFont="1" applyBorder="1" applyAlignment="1">
      <alignment horizontal="center" vertical="justify"/>
      <protection/>
    </xf>
    <xf numFmtId="0" fontId="19" fillId="0" borderId="67" xfId="81" applyFont="1" applyBorder="1" applyAlignment="1">
      <alignment horizontal="center" vertical="justify"/>
      <protection/>
    </xf>
    <xf numFmtId="0" fontId="19" fillId="0" borderId="68" xfId="81" applyFont="1" applyBorder="1" applyAlignment="1">
      <alignment horizontal="center" vertical="justify"/>
      <protection/>
    </xf>
    <xf numFmtId="0" fontId="27" fillId="0" borderId="66" xfId="81" applyFont="1" applyBorder="1" applyAlignment="1">
      <alignment horizontal="center" vertical="justify"/>
      <protection/>
    </xf>
    <xf numFmtId="0" fontId="27" fillId="0" borderId="67" xfId="81" applyFont="1" applyBorder="1" applyAlignment="1">
      <alignment horizontal="center" vertical="justify"/>
      <protection/>
    </xf>
    <xf numFmtId="0" fontId="27" fillId="0" borderId="37" xfId="81" applyFont="1" applyBorder="1" applyAlignment="1">
      <alignment horizontal="center" vertical="justify"/>
      <protection/>
    </xf>
    <xf numFmtId="0" fontId="27" fillId="0" borderId="65" xfId="81" applyFont="1" applyBorder="1" applyAlignment="1">
      <alignment horizontal="center" vertical="justify"/>
      <protection/>
    </xf>
    <xf numFmtId="0" fontId="27" fillId="0" borderId="15" xfId="81" applyFont="1" applyBorder="1" applyAlignment="1">
      <alignment horizontal="center" vertical="justify"/>
      <protection/>
    </xf>
    <xf numFmtId="0" fontId="16" fillId="0" borderId="34" xfId="81" applyFont="1" applyBorder="1" applyAlignment="1">
      <alignment horizontal="center"/>
      <protection/>
    </xf>
    <xf numFmtId="0" fontId="55" fillId="37" borderId="0" xfId="81" applyFont="1" applyFill="1" applyAlignment="1">
      <alignment horizontal="center"/>
      <protection/>
    </xf>
    <xf numFmtId="0" fontId="5" fillId="37" borderId="21" xfId="70" applyFont="1" applyFill="1" applyBorder="1" applyAlignment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wrapText="1"/>
    </xf>
    <xf numFmtId="0" fontId="23" fillId="0" borderId="0" xfId="70" applyFont="1" applyBorder="1" applyAlignment="1">
      <alignment horizontal="center" wrapText="1"/>
      <protection/>
    </xf>
    <xf numFmtId="0" fontId="23" fillId="0" borderId="0" xfId="79" applyFont="1" applyAlignment="1">
      <alignment horizontal="center" wrapText="1"/>
      <protection/>
    </xf>
    <xf numFmtId="0" fontId="24" fillId="0" borderId="11" xfId="79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5" fillId="0" borderId="11" xfId="70" applyFont="1" applyBorder="1" applyAlignment="1">
      <alignment horizontal="center" vertical="center" wrapText="1"/>
      <protection/>
    </xf>
    <xf numFmtId="0" fontId="24" fillId="0" borderId="17" xfId="79" applyFont="1" applyBorder="1" applyAlignment="1">
      <alignment horizontal="center" vertical="center" wrapText="1"/>
      <protection/>
    </xf>
    <xf numFmtId="0" fontId="24" fillId="0" borderId="18" xfId="79" applyFont="1" applyBorder="1" applyAlignment="1">
      <alignment horizontal="center" vertical="center" wrapText="1"/>
      <protection/>
    </xf>
    <xf numFmtId="0" fontId="23" fillId="33" borderId="0" xfId="7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5" fillId="0" borderId="11" xfId="70" applyFont="1" applyBorder="1" applyAlignment="1">
      <alignment horizontal="center" vertical="center" wrapText="1"/>
      <protection/>
    </xf>
    <xf numFmtId="0" fontId="8" fillId="0" borderId="11" xfId="79" applyFont="1" applyBorder="1" applyAlignment="1">
      <alignment horizontal="center" wrapText="1"/>
      <protection/>
    </xf>
    <xf numFmtId="0" fontId="8" fillId="0" borderId="11" xfId="79" applyFont="1" applyBorder="1" applyAlignment="1">
      <alignment horizontal="center" vertical="center" wrapText="1"/>
      <protection/>
    </xf>
    <xf numFmtId="0" fontId="17" fillId="33" borderId="17" xfId="79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5" fillId="0" borderId="12" xfId="70" applyFont="1" applyBorder="1" applyAlignment="1">
      <alignment horizontal="center" vertical="center"/>
      <protection/>
    </xf>
    <xf numFmtId="0" fontId="15" fillId="0" borderId="51" xfId="70" applyFont="1" applyBorder="1" applyAlignment="1">
      <alignment horizontal="center" vertical="center"/>
      <protection/>
    </xf>
    <xf numFmtId="0" fontId="15" fillId="37" borderId="0" xfId="79" applyFont="1" applyFill="1" applyBorder="1" applyAlignment="1">
      <alignment horizontal="center" wrapText="1"/>
      <protection/>
    </xf>
    <xf numFmtId="0" fontId="5" fillId="0" borderId="0" xfId="70" applyFont="1" applyBorder="1" applyAlignment="1">
      <alignment horizontal="center" wrapText="1"/>
      <protection/>
    </xf>
    <xf numFmtId="0" fontId="26" fillId="0" borderId="0" xfId="0" applyFont="1" applyAlignment="1">
      <alignment wrapText="1"/>
    </xf>
    <xf numFmtId="0" fontId="8" fillId="0" borderId="17" xfId="79" applyFont="1" applyBorder="1" applyAlignment="1">
      <alignment horizontal="center" vertical="center" wrapText="1"/>
      <protection/>
    </xf>
    <xf numFmtId="0" fontId="8" fillId="0" borderId="18" xfId="79" applyFont="1" applyBorder="1" applyAlignment="1">
      <alignment horizontal="center" vertical="center" wrapText="1"/>
      <protection/>
    </xf>
    <xf numFmtId="0" fontId="21" fillId="0" borderId="12" xfId="79" applyFont="1" applyBorder="1" applyAlignment="1">
      <alignment horizontal="center" vertical="center" wrapText="1"/>
      <protection/>
    </xf>
    <xf numFmtId="0" fontId="8" fillId="0" borderId="51" xfId="79" applyFont="1" applyBorder="1" applyAlignment="1">
      <alignment horizontal="center" vertical="center" wrapText="1"/>
      <protection/>
    </xf>
    <xf numFmtId="0" fontId="8" fillId="0" borderId="12" xfId="79" applyFont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5" fillId="37" borderId="0" xfId="70" applyFont="1" applyFill="1" applyBorder="1" applyAlignment="1">
      <alignment horizontal="center" wrapText="1"/>
      <protection/>
    </xf>
    <xf numFmtId="0" fontId="29" fillId="0" borderId="12" xfId="70" applyFont="1" applyBorder="1" applyAlignment="1">
      <alignment horizontal="center" vertical="center"/>
      <protection/>
    </xf>
    <xf numFmtId="0" fontId="29" fillId="0" borderId="51" xfId="70" applyFont="1" applyBorder="1" applyAlignment="1">
      <alignment horizontal="center" vertical="center"/>
      <protection/>
    </xf>
    <xf numFmtId="0" fontId="21" fillId="0" borderId="17" xfId="79" applyFont="1" applyBorder="1" applyAlignment="1">
      <alignment horizontal="center" vertical="center" wrapText="1"/>
      <protection/>
    </xf>
    <xf numFmtId="0" fontId="21" fillId="0" borderId="18" xfId="79" applyFont="1" applyBorder="1" applyAlignment="1">
      <alignment horizontal="center" vertical="center" wrapText="1"/>
      <protection/>
    </xf>
    <xf numFmtId="0" fontId="21" fillId="0" borderId="12" xfId="79" applyFont="1" applyBorder="1" applyAlignment="1">
      <alignment horizontal="center" vertical="top" wrapText="1"/>
      <protection/>
    </xf>
    <xf numFmtId="0" fontId="0" fillId="0" borderId="51" xfId="0" applyBorder="1" applyAlignment="1">
      <alignment horizontal="center" vertical="top" wrapText="1"/>
    </xf>
    <xf numFmtId="0" fontId="10" fillId="37" borderId="0" xfId="79" applyFont="1" applyFill="1" applyBorder="1" applyAlignment="1">
      <alignment horizontal="center" wrapText="1"/>
      <protection/>
    </xf>
    <xf numFmtId="0" fontId="22" fillId="0" borderId="0" xfId="79" applyFont="1" applyAlignment="1">
      <alignment horizontal="center" wrapText="1"/>
      <protection/>
    </xf>
    <xf numFmtId="0" fontId="24" fillId="0" borderId="12" xfId="79" applyFont="1" applyBorder="1" applyAlignment="1">
      <alignment horizontal="center" vertical="center" wrapText="1"/>
      <protection/>
    </xf>
    <xf numFmtId="0" fontId="15" fillId="0" borderId="11" xfId="70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wrapText="1"/>
    </xf>
    <xf numFmtId="0" fontId="21" fillId="0" borderId="12" xfId="79" applyFont="1" applyBorder="1" applyAlignment="1">
      <alignment horizontal="center" vertical="center" wrapText="1"/>
      <protection/>
    </xf>
    <xf numFmtId="0" fontId="21" fillId="0" borderId="51" xfId="79" applyFont="1" applyBorder="1" applyAlignment="1">
      <alignment horizontal="center" vertical="center" wrapText="1"/>
      <protection/>
    </xf>
    <xf numFmtId="0" fontId="22" fillId="0" borderId="0" xfId="70" applyFont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0" fontId="22" fillId="0" borderId="0" xfId="79" applyFont="1" applyAlignment="1">
      <alignment horizontal="center"/>
      <protection/>
    </xf>
    <xf numFmtId="0" fontId="0" fillId="0" borderId="0" xfId="0" applyFont="1" applyAlignment="1">
      <alignment/>
    </xf>
    <xf numFmtId="0" fontId="31" fillId="0" borderId="0" xfId="79" applyFont="1" applyBorder="1" applyAlignment="1">
      <alignment horizontal="center" wrapText="1"/>
      <protection/>
    </xf>
    <xf numFmtId="0" fontId="0" fillId="0" borderId="0" xfId="0" applyBorder="1" applyAlignment="1">
      <alignment wrapText="1"/>
    </xf>
    <xf numFmtId="0" fontId="23" fillId="0" borderId="0" xfId="79" applyFont="1" applyAlignment="1">
      <alignment horizontal="center"/>
      <protection/>
    </xf>
    <xf numFmtId="0" fontId="0" fillId="0" borderId="0" xfId="0" applyAlignment="1">
      <alignment/>
    </xf>
    <xf numFmtId="0" fontId="30" fillId="0" borderId="0" xfId="79" applyFont="1" applyAlignment="1">
      <alignment horizontal="center" wrapText="1"/>
      <protection/>
    </xf>
    <xf numFmtId="0" fontId="3" fillId="0" borderId="0" xfId="0" applyFont="1" applyAlignment="1">
      <alignment wrapText="1"/>
    </xf>
    <xf numFmtId="0" fontId="24" fillId="0" borderId="69" xfId="79" applyFont="1" applyBorder="1" applyAlignment="1">
      <alignment horizontal="center" vertical="center" wrapText="1"/>
      <protection/>
    </xf>
    <xf numFmtId="0" fontId="0" fillId="0" borderId="70" xfId="0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22" fillId="0" borderId="12" xfId="73" applyFont="1" applyFill="1" applyBorder="1" applyAlignment="1">
      <alignment horizontal="left" vertical="center" wrapText="1"/>
      <protection/>
    </xf>
    <xf numFmtId="0" fontId="22" fillId="0" borderId="58" xfId="73" applyFont="1" applyFill="1" applyBorder="1" applyAlignment="1">
      <alignment horizontal="left" vertical="center" wrapText="1"/>
      <protection/>
    </xf>
    <xf numFmtId="0" fontId="0" fillId="0" borderId="51" xfId="0" applyBorder="1" applyAlignment="1">
      <alignment wrapText="1"/>
    </xf>
    <xf numFmtId="0" fontId="0" fillId="0" borderId="58" xfId="0" applyBorder="1" applyAlignment="1">
      <alignment wrapText="1"/>
    </xf>
    <xf numFmtId="0" fontId="10" fillId="0" borderId="20" xfId="73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 vertical="center" wrapText="1"/>
    </xf>
    <xf numFmtId="0" fontId="0" fillId="0" borderId="58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14" fillId="0" borderId="20" xfId="73" applyBorder="1" applyAlignment="1">
      <alignment horizontal="center" vertical="center" wrapText="1"/>
      <protection/>
    </xf>
    <xf numFmtId="0" fontId="0" fillId="0" borderId="20" xfId="0" applyBorder="1" applyAlignment="1">
      <alignment wrapText="1"/>
    </xf>
    <xf numFmtId="0" fontId="46" fillId="0" borderId="12" xfId="74" applyFont="1" applyBorder="1" applyAlignment="1">
      <alignment horizontal="center" vertical="center" wrapText="1"/>
      <protection/>
    </xf>
    <xf numFmtId="0" fontId="60" fillId="0" borderId="58" xfId="0" applyFont="1" applyBorder="1" applyAlignment="1">
      <alignment horizontal="center" vertical="center" wrapText="1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Fixed" xfId="40"/>
    <cellStyle name="Heading1" xfId="41"/>
    <cellStyle name="Heading2" xfId="42"/>
    <cellStyle name="Îáű÷íűé_ÂŰŐÎÄ" xfId="43"/>
    <cellStyle name="Normal_Forma" xfId="44"/>
    <cellStyle name="Percent" xfId="45"/>
    <cellStyle name="Total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Гиперссылка_село по районам 2005" xfId="57"/>
    <cellStyle name="Гиперссылка_Таблицы по районам январь-декабрь 2003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3" xfId="69"/>
    <cellStyle name="Обычный_REJTING1" xfId="70"/>
    <cellStyle name="Обычный_Исп.на 1.06.97 _1" xfId="71"/>
    <cellStyle name="Обычный_отгрузка по районам (окончательная)" xfId="72"/>
    <cellStyle name="Обычный_ПФО-полугодие-2008" xfId="73"/>
    <cellStyle name="Обычный_ПФО-полугодие-2008 2 2" xfId="74"/>
    <cellStyle name="Обычный_районы и города свод 2004" xfId="75"/>
    <cellStyle name="Обычный_Рез-ты деят-ти предпр. по районам" xfId="76"/>
    <cellStyle name="Обычный_село по районам 2005" xfId="77"/>
    <cellStyle name="Обычный_Таблицы по районам январь-декабрь 2003" xfId="78"/>
    <cellStyle name="Обычный_Таблицы по районам янв-декабрь 2003" xfId="79"/>
    <cellStyle name="Обычный_Уборка сельскохозяйственных культур 2003" xfId="80"/>
    <cellStyle name="Обычный_Финансы районов за 2001-2004 годы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externalLink" Target="externalLinks/externalLink1.xml" /><Relationship Id="rId42" Type="http://schemas.openxmlformats.org/officeDocument/2006/relationships/theme" Target="theme/theme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Отгружено промышленной продукции в расчете на душу населения</a:t>
            </a:r>
          </a:p>
        </c:rich>
      </c:tx>
      <c:layout>
        <c:manualLayout>
          <c:xMode val="factor"/>
          <c:yMode val="factor"/>
          <c:x val="0.031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25"/>
          <c:w val="0.93775"/>
          <c:h val="0.86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'пром. на душу'!$B$1</c:f>
              <c:strCache>
                <c:ptCount val="1"/>
                <c:pt idx="0">
                  <c:v>на душу населения за январь-июнь 2009 года, тыс.руб.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A0E0E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A0E0E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'пром. на душу'!$A$2:$A$34</c:f>
              <c:strCache/>
            </c:strRef>
          </c:cat>
          <c:val>
            <c:numRef>
              <c:f>'пром. на душу'!$B$2:$B$34</c:f>
              <c:numCache/>
            </c:numRef>
          </c:val>
        </c:ser>
        <c:gapWidth val="70"/>
        <c:axId val="46697821"/>
        <c:axId val="17627206"/>
      </c:barChart>
      <c:lineChart>
        <c:grouping val="standard"/>
        <c:varyColors val="0"/>
        <c:ser>
          <c:idx val="0"/>
          <c:order val="1"/>
          <c:tx>
            <c:strRef>
              <c:f>'пром. на душу'!$C$1</c:f>
              <c:strCache>
                <c:ptCount val="1"/>
                <c:pt idx="0">
                  <c:v>темп роста (снижения) в % к январю-июню 2008 года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0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'пром. на душу'!$A$2:$A$34</c:f>
              <c:strCache/>
            </c:strRef>
          </c:cat>
          <c:val>
            <c:numRef>
              <c:f>'пром. на душу'!$C$2:$C$34</c:f>
              <c:numCache/>
            </c:numRef>
          </c:val>
          <c:smooth val="0"/>
        </c:ser>
        <c:axId val="24427127"/>
        <c:axId val="18517552"/>
      </c:lineChart>
      <c:catAx>
        <c:axId val="466978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7627206"/>
        <c:crossesAt val="0"/>
        <c:auto val="0"/>
        <c:lblOffset val="100"/>
        <c:tickLblSkip val="1"/>
        <c:noMultiLvlLbl val="0"/>
      </c:catAx>
      <c:valAx>
        <c:axId val="17627206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697821"/>
        <c:crossesAt val="1"/>
        <c:crossBetween val="between"/>
        <c:dispUnits/>
        <c:majorUnit val="10"/>
        <c:minorUnit val="10"/>
      </c:valAx>
      <c:catAx>
        <c:axId val="24427127"/>
        <c:scaling>
          <c:orientation val="minMax"/>
        </c:scaling>
        <c:axPos val="b"/>
        <c:delete val="1"/>
        <c:majorTickMark val="out"/>
        <c:minorTickMark val="none"/>
        <c:tickLblPos val="nextTo"/>
        <c:crossAx val="18517552"/>
        <c:crossesAt val="80"/>
        <c:auto val="0"/>
        <c:lblOffset val="100"/>
        <c:tickLblSkip val="1"/>
        <c:noMultiLvlLbl val="0"/>
      </c:catAx>
      <c:valAx>
        <c:axId val="18517552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427127"/>
        <c:crosses val="max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25"/>
          <c:y val="0.8895"/>
          <c:w val="0.48875"/>
          <c:h val="0.1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убыточных предприятий в муниципальных образованиях 
за январь-май 2009 года</a:t>
            </a:r>
          </a:p>
        </c:rich>
      </c:tx>
      <c:layout>
        <c:manualLayout>
          <c:xMode val="factor"/>
          <c:yMode val="factor"/>
          <c:x val="0.036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9775"/>
          <c:w val="0.91275"/>
          <c:h val="0.88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'график доля убыт'!$B$7</c:f>
              <c:strCache>
                <c:ptCount val="1"/>
                <c:pt idx="0">
                  <c:v>доля убыточных предприятий в 2009 году, %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'график доля убыт'!$A$8:$A$41</c:f>
              <c:strCache/>
            </c:strRef>
          </c:cat>
          <c:val>
            <c:numRef>
              <c:f>'график доля убыт'!$B$8:$B$41</c:f>
              <c:numCache/>
            </c:numRef>
          </c:val>
        </c:ser>
        <c:gapWidth val="70"/>
        <c:axId val="65039639"/>
        <c:axId val="48485840"/>
      </c:barChart>
      <c:lineChart>
        <c:grouping val="standard"/>
        <c:varyColors val="0"/>
        <c:ser>
          <c:idx val="0"/>
          <c:order val="1"/>
          <c:tx>
            <c:strRef>
              <c:f>'график доля убыт'!$D$7</c:f>
              <c:strCache>
                <c:ptCount val="1"/>
                <c:pt idx="0">
                  <c:v>рост (+), снижение (-) по сравнению с 2008 годом,  процентный пункт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'график доля убыт'!$A$8:$A$41</c:f>
              <c:strCache/>
            </c:strRef>
          </c:cat>
          <c:val>
            <c:numRef>
              <c:f>'график доля убыт'!$D$8:$D$41</c:f>
              <c:numCache/>
            </c:numRef>
          </c:val>
          <c:smooth val="0"/>
        </c:ser>
        <c:axId val="33719377"/>
        <c:axId val="35038938"/>
      </c:lineChart>
      <c:catAx>
        <c:axId val="650396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485840"/>
        <c:crossesAt val="0"/>
        <c:auto val="0"/>
        <c:lblOffset val="100"/>
        <c:tickLblSkip val="1"/>
        <c:noMultiLvlLbl val="0"/>
      </c:catAx>
      <c:valAx>
        <c:axId val="48485840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5039639"/>
        <c:crossesAt val="1"/>
        <c:crossBetween val="between"/>
        <c:dispUnits/>
        <c:majorUnit val="10"/>
        <c:minorUnit val="1"/>
      </c:valAx>
      <c:catAx>
        <c:axId val="33719377"/>
        <c:scaling>
          <c:orientation val="minMax"/>
        </c:scaling>
        <c:axPos val="b"/>
        <c:delete val="1"/>
        <c:majorTickMark val="out"/>
        <c:minorTickMark val="none"/>
        <c:tickLblPos val="nextTo"/>
        <c:crossAx val="35038938"/>
        <c:crosses val="autoZero"/>
        <c:auto val="0"/>
        <c:lblOffset val="100"/>
        <c:tickLblSkip val="1"/>
        <c:noMultiLvlLbl val="0"/>
      </c:catAx>
      <c:valAx>
        <c:axId val="35038938"/>
        <c:scaling>
          <c:orientation val="minMax"/>
          <c:max val="240"/>
          <c:min val="-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3371937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175"/>
          <c:y val="0.88675"/>
          <c:w val="0.73125"/>
          <c:h val="0.10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Среднемесячная заработная плата работников 
по крупным и средним предприятиям</a:t>
            </a:r>
          </a:p>
        </c:rich>
      </c:tx>
      <c:layout>
        <c:manualLayout>
          <c:xMode val="factor"/>
          <c:yMode val="factor"/>
          <c:x val="0.0287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2"/>
          <c:w val="0.9435"/>
          <c:h val="0.80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'зарплата график'!$C$1</c:f>
              <c:strCache>
                <c:ptCount val="1"/>
                <c:pt idx="0">
                  <c:v>январь-май 2009 г.,  руб.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A0E0E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'зарплата график'!$B$2:$B$34</c:f>
              <c:strCache/>
            </c:strRef>
          </c:cat>
          <c:val>
            <c:numRef>
              <c:f>'зарплата график'!$C$2:$C$34</c:f>
              <c:numCache/>
            </c:numRef>
          </c:val>
        </c:ser>
        <c:gapWidth val="50"/>
        <c:axId val="46914987"/>
        <c:axId val="19581700"/>
      </c:barChart>
      <c:lineChart>
        <c:grouping val="standard"/>
        <c:varyColors val="0"/>
        <c:ser>
          <c:idx val="0"/>
          <c:order val="1"/>
          <c:tx>
            <c:strRef>
              <c:f>'зарплата график'!$D$1</c:f>
              <c:strCache>
                <c:ptCount val="1"/>
                <c:pt idx="0">
                  <c:v>январь-май 2009 г. в % к январю-маю 2008 г.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'зарплата график'!$B$2:$B$34</c:f>
              <c:strCache/>
            </c:strRef>
          </c:cat>
          <c:val>
            <c:numRef>
              <c:f>'зарплата график'!$D$2:$D$34</c:f>
              <c:numCache/>
            </c:numRef>
          </c:val>
          <c:smooth val="0"/>
        </c:ser>
        <c:axId val="42017573"/>
        <c:axId val="42613838"/>
      </c:lineChart>
      <c:catAx>
        <c:axId val="469149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581700"/>
        <c:crossesAt val="2000"/>
        <c:auto val="0"/>
        <c:lblOffset val="100"/>
        <c:tickLblSkip val="1"/>
        <c:noMultiLvlLbl val="0"/>
      </c:catAx>
      <c:valAx>
        <c:axId val="19581700"/>
        <c:scaling>
          <c:orientation val="minMax"/>
          <c:max val="1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6914987"/>
        <c:crossesAt val="1"/>
        <c:crossBetween val="between"/>
        <c:dispUnits/>
        <c:majorUnit val="1000"/>
        <c:minorUnit val="1000"/>
      </c:valAx>
      <c:catAx>
        <c:axId val="42017573"/>
        <c:scaling>
          <c:orientation val="minMax"/>
        </c:scaling>
        <c:axPos val="b"/>
        <c:delete val="1"/>
        <c:majorTickMark val="out"/>
        <c:minorTickMark val="none"/>
        <c:tickLblPos val="nextTo"/>
        <c:crossAx val="42613838"/>
        <c:crossesAt val="100"/>
        <c:auto val="0"/>
        <c:lblOffset val="100"/>
        <c:tickLblSkip val="1"/>
        <c:noMultiLvlLbl val="0"/>
      </c:catAx>
      <c:valAx>
        <c:axId val="42613838"/>
        <c:scaling>
          <c:orientation val="minMax"/>
          <c:max val="22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2017573"/>
        <c:crosses val="max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5"/>
          <c:y val="0.94075"/>
          <c:w val="0.661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Просроченная задолженность по заработной плате
на 1 июля 2009 года </a:t>
            </a:r>
          </a:p>
        </c:rich>
      </c:tx>
      <c:layout>
        <c:manualLayout>
          <c:xMode val="factor"/>
          <c:yMode val="factor"/>
          <c:x val="0.042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08"/>
          <c:w val="0.937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'задолженность зарплата граф'!$C$1</c:f>
              <c:strCache>
                <c:ptCount val="1"/>
                <c:pt idx="0">
                  <c:v>задолженность на 1 июля 2009 г., тыс.руб.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'задолженность зарплата граф'!$B$2:$B$32</c:f>
              <c:strCache/>
            </c:strRef>
          </c:cat>
          <c:val>
            <c:numRef>
              <c:f>'задолженность зарплата граф'!$C$2:$C$32</c:f>
              <c:numCache/>
            </c:numRef>
          </c:val>
        </c:ser>
        <c:gapWidth val="50"/>
        <c:axId val="47980223"/>
        <c:axId val="29168824"/>
      </c:barChart>
      <c:lineChart>
        <c:grouping val="standard"/>
        <c:varyColors val="0"/>
        <c:ser>
          <c:idx val="0"/>
          <c:order val="1"/>
          <c:tx>
            <c:strRef>
              <c:f>'задолженность зарплата граф'!$D$1</c:f>
              <c:strCache>
                <c:ptCount val="1"/>
                <c:pt idx="0">
                  <c:v>на 1 июля 2009 г. в % к 1 июля 2008 г.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'задолженность зарплата граф'!$B$2:$B$32</c:f>
              <c:strCache/>
            </c:strRef>
          </c:cat>
          <c:val>
            <c:numRef>
              <c:f>'задолженность зарплата граф'!$D$2:$D$32</c:f>
              <c:numCache/>
            </c:numRef>
          </c:val>
          <c:smooth val="0"/>
        </c:ser>
        <c:axId val="61192825"/>
        <c:axId val="13864514"/>
      </c:lineChart>
      <c:catAx>
        <c:axId val="479802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9168824"/>
        <c:crosses val="autoZero"/>
        <c:auto val="0"/>
        <c:lblOffset val="100"/>
        <c:tickLblSkip val="1"/>
        <c:noMultiLvlLbl val="0"/>
      </c:catAx>
      <c:valAx>
        <c:axId val="29168824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тыс.руб.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7980223"/>
        <c:crossesAt val="1"/>
        <c:crossBetween val="between"/>
        <c:dispUnits/>
        <c:majorUnit val="5000"/>
        <c:minorUnit val="5000"/>
      </c:valAx>
      <c:catAx>
        <c:axId val="61192825"/>
        <c:scaling>
          <c:orientation val="minMax"/>
        </c:scaling>
        <c:axPos val="b"/>
        <c:delete val="1"/>
        <c:majorTickMark val="out"/>
        <c:minorTickMark val="none"/>
        <c:tickLblPos val="nextTo"/>
        <c:crossAx val="13864514"/>
        <c:crosses val="autoZero"/>
        <c:auto val="0"/>
        <c:lblOffset val="100"/>
        <c:tickLblSkip val="1"/>
        <c:noMultiLvlLbl val="0"/>
      </c:catAx>
      <c:valAx>
        <c:axId val="13864514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02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192825"/>
        <c:crosses val="max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675"/>
          <c:y val="0.921"/>
          <c:w val="0.663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Оборот розничной торговли 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(с учетом всех источников реализации и неформальной деятельности)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на душу населения </a:t>
            </a:r>
          </a:p>
        </c:rich>
      </c:tx>
      <c:layout>
        <c:manualLayout>
          <c:xMode val="factor"/>
          <c:yMode val="factor"/>
          <c:x val="0.02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4425"/>
          <c:w val="0.9245"/>
          <c:h val="0.84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'торговля граф'!$B$1</c:f>
              <c:strCache>
                <c:ptCount val="1"/>
                <c:pt idx="0">
                  <c:v>на душу населения за январь-июнь 2009 г. , рублей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A0E0E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'торговля граф'!$A$2:$A$34</c:f>
              <c:strCache/>
            </c:strRef>
          </c:cat>
          <c:val>
            <c:numRef>
              <c:f>'торговля граф'!$B$2:$B$34</c:f>
              <c:numCache/>
            </c:numRef>
          </c:val>
        </c:ser>
        <c:gapWidth val="50"/>
        <c:axId val="57671763"/>
        <c:axId val="49283820"/>
      </c:barChart>
      <c:lineChart>
        <c:grouping val="standard"/>
        <c:varyColors val="0"/>
        <c:ser>
          <c:idx val="0"/>
          <c:order val="1"/>
          <c:tx>
            <c:strRef>
              <c:f>'торговля граф'!$C$1</c:f>
              <c:strCache>
                <c:ptCount val="1"/>
                <c:pt idx="0">
                  <c:v>январь-июнь 2009 в %  к  январю-июню 2008 г.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'торговля граф'!$A$2:$A$34</c:f>
              <c:strCache/>
            </c:strRef>
          </c:cat>
          <c:val>
            <c:numRef>
              <c:f>'торговля граф'!$C$2:$C$34</c:f>
              <c:numCache/>
            </c:numRef>
          </c:val>
          <c:smooth val="0"/>
        </c:ser>
        <c:axId val="40901197"/>
        <c:axId val="32566454"/>
      </c:lineChart>
      <c:catAx>
        <c:axId val="5767176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9283820"/>
        <c:crossesAt val="0"/>
        <c:auto val="0"/>
        <c:lblOffset val="100"/>
        <c:tickLblSkip val="1"/>
        <c:noMultiLvlLbl val="0"/>
      </c:catAx>
      <c:valAx>
        <c:axId val="49283820"/>
        <c:scaling>
          <c:orientation val="minMax"/>
          <c:max val="4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7671763"/>
        <c:crossesAt val="1"/>
        <c:crossBetween val="between"/>
        <c:dispUnits/>
        <c:majorUnit val="10000"/>
      </c:valAx>
      <c:catAx>
        <c:axId val="40901197"/>
        <c:scaling>
          <c:orientation val="minMax"/>
        </c:scaling>
        <c:axPos val="b"/>
        <c:delete val="1"/>
        <c:majorTickMark val="out"/>
        <c:minorTickMark val="none"/>
        <c:tickLblPos val="nextTo"/>
        <c:crossAx val="32566454"/>
        <c:crossesAt val="0"/>
        <c:auto val="0"/>
        <c:lblOffset val="100"/>
        <c:tickLblSkip val="1"/>
        <c:noMultiLvlLbl val="0"/>
      </c:catAx>
      <c:valAx>
        <c:axId val="325664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0901197"/>
        <c:crosses val="max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5"/>
          <c:y val="0.93125"/>
          <c:w val="0.83225"/>
          <c:h val="0.06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Оборот общественного питания по крупным и средним предприятиям 
на душу населения за январь-июнь 2004 год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'торговля граф'!#REF!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'торговля граф'!#REF!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'торговля граф'!#REF!</c:f>
              <c:numCache>
                <c:ptCount val="1"/>
                <c:pt idx="0">
                  <c:v>1</c:v>
                </c:pt>
              </c:numCache>
            </c:numRef>
          </c:val>
        </c:ser>
        <c:axId val="24662631"/>
        <c:axId val="20637088"/>
      </c:barChart>
      <c:lineChart>
        <c:grouping val="standard"/>
        <c:varyColors val="0"/>
        <c:ser>
          <c:idx val="0"/>
          <c:order val="1"/>
          <c:tx>
            <c:strRef>
              <c:f>'торговля граф'!#REF!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'торговля граф'!#REF!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'торговля граф'!#REF!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516065"/>
        <c:axId val="60991402"/>
      </c:lineChart>
      <c:catAx>
        <c:axId val="246626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37088"/>
        <c:crosses val="autoZero"/>
        <c:auto val="0"/>
        <c:lblOffset val="100"/>
        <c:tickLblSkip val="4"/>
        <c:noMultiLvlLbl val="0"/>
      </c:catAx>
      <c:valAx>
        <c:axId val="20637088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662631"/>
        <c:crossesAt val="1"/>
        <c:crossBetween val="between"/>
        <c:dispUnits/>
        <c:majorUnit val="200"/>
        <c:minorUnit val="100"/>
      </c:valAx>
      <c:catAx>
        <c:axId val="51516065"/>
        <c:scaling>
          <c:orientation val="minMax"/>
        </c:scaling>
        <c:axPos val="b"/>
        <c:delete val="1"/>
        <c:majorTickMark val="out"/>
        <c:minorTickMark val="none"/>
        <c:tickLblPos val="nextTo"/>
        <c:crossAx val="60991402"/>
        <c:crosses val="autoZero"/>
        <c:auto val="0"/>
        <c:lblOffset val="100"/>
        <c:tickLblSkip val="1"/>
        <c:noMultiLvlLbl val="0"/>
      </c:catAx>
      <c:valAx>
        <c:axId val="60991402"/>
        <c:scaling>
          <c:orientation val="minMax"/>
          <c:max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16065"/>
        <c:crosses val="max"/>
        <c:crossBetween val="between"/>
        <c:dispUnits/>
        <c:majorUnit val="25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Оборот общественного питания
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(с учетом всех источников реализации и неформальной деятельности)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на душу населения </a:t>
            </a:r>
          </a:p>
        </c:rich>
      </c:tx>
      <c:layout>
        <c:manualLayout>
          <c:xMode val="factor"/>
          <c:yMode val="factor"/>
          <c:x val="0.01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32"/>
          <c:w val="0.92275"/>
          <c:h val="0.85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'общ пит граф'!$B$1</c:f>
              <c:strCache>
                <c:ptCount val="1"/>
                <c:pt idx="0">
                  <c:v>на душу населения за январь-июнь 2009 г., рублей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A0E0E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'общ пит граф'!$A$2:$A$34</c:f>
              <c:strCache/>
            </c:strRef>
          </c:cat>
          <c:val>
            <c:numRef>
              <c:f>'общ пит граф'!$B$2:$B$34</c:f>
              <c:numCache/>
            </c:numRef>
          </c:val>
        </c:ser>
        <c:gapWidth val="50"/>
        <c:axId val="12051707"/>
        <c:axId val="41356500"/>
      </c:barChart>
      <c:lineChart>
        <c:grouping val="standard"/>
        <c:varyColors val="0"/>
        <c:ser>
          <c:idx val="0"/>
          <c:order val="1"/>
          <c:tx>
            <c:strRef>
              <c:f>'общ пит граф'!$C$1</c:f>
              <c:strCache>
                <c:ptCount val="1"/>
                <c:pt idx="0">
                  <c:v> январь-июнь 2009 г. в %  к  январю-июню 2008 г.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'общ пит граф'!$A$2:$A$34</c:f>
              <c:strCache/>
            </c:strRef>
          </c:cat>
          <c:val>
            <c:numRef>
              <c:f>'общ пит граф'!$C$2:$C$34</c:f>
              <c:numCache/>
            </c:numRef>
          </c:val>
          <c:smooth val="0"/>
        </c:ser>
        <c:axId val="36664181"/>
        <c:axId val="61542174"/>
      </c:lineChart>
      <c:catAx>
        <c:axId val="120517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1356500"/>
        <c:crossesAt val="0"/>
        <c:auto val="0"/>
        <c:lblOffset val="100"/>
        <c:tickLblSkip val="1"/>
        <c:noMultiLvlLbl val="0"/>
      </c:catAx>
      <c:valAx>
        <c:axId val="41356500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12051707"/>
        <c:crossesAt val="1"/>
        <c:crossBetween val="between"/>
        <c:dispUnits/>
        <c:majorUnit val="500"/>
        <c:minorUnit val="500"/>
      </c:valAx>
      <c:catAx>
        <c:axId val="36664181"/>
        <c:scaling>
          <c:orientation val="minMax"/>
        </c:scaling>
        <c:axPos val="b"/>
        <c:delete val="1"/>
        <c:majorTickMark val="out"/>
        <c:minorTickMark val="none"/>
        <c:tickLblPos val="nextTo"/>
        <c:crossAx val="61542174"/>
        <c:crossesAt val="0"/>
        <c:auto val="0"/>
        <c:lblOffset val="100"/>
        <c:tickLblSkip val="1"/>
        <c:noMultiLvlLbl val="0"/>
      </c:catAx>
      <c:valAx>
        <c:axId val="61542174"/>
        <c:scaling>
          <c:orientation val="minMax"/>
          <c:max val="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6664181"/>
        <c:crosses val="max"/>
        <c:crossBetween val="between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25"/>
          <c:y val="0.932"/>
          <c:w val="0.851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Оборот общественного питания по крупным и средним предприятиям 
на душу населения за январь-июнь 2004 год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'платные услуги граф.'!#REF!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'платные услуги граф.'!#REF!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'платные услуги граф.'!#REF!</c:f>
              <c:numCache>
                <c:ptCount val="1"/>
                <c:pt idx="0">
                  <c:v>1</c:v>
                </c:pt>
              </c:numCache>
            </c:numRef>
          </c:val>
        </c:ser>
        <c:axId val="17008655"/>
        <c:axId val="18860168"/>
      </c:barChart>
      <c:lineChart>
        <c:grouping val="standard"/>
        <c:varyColors val="0"/>
        <c:ser>
          <c:idx val="0"/>
          <c:order val="1"/>
          <c:tx>
            <c:strRef>
              <c:f>'платные услуги граф.'!#REF!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'платные услуги граф.'!#REF!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'платные услуги граф.'!#REF!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523785"/>
        <c:axId val="51278610"/>
      </c:lineChart>
      <c:catAx>
        <c:axId val="170086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860168"/>
        <c:crosses val="autoZero"/>
        <c:auto val="0"/>
        <c:lblOffset val="100"/>
        <c:tickLblSkip val="4"/>
        <c:noMultiLvlLbl val="0"/>
      </c:catAx>
      <c:valAx>
        <c:axId val="18860168"/>
        <c:scaling>
          <c:orientation val="minMax"/>
          <c:max val="1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млн.руб.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008655"/>
        <c:crossesAt val="1"/>
        <c:crossBetween val="between"/>
        <c:dispUnits/>
        <c:majorUnit val="200"/>
        <c:minorUnit val="100"/>
      </c:valAx>
      <c:catAx>
        <c:axId val="35523785"/>
        <c:scaling>
          <c:orientation val="minMax"/>
        </c:scaling>
        <c:axPos val="b"/>
        <c:delete val="1"/>
        <c:majorTickMark val="out"/>
        <c:minorTickMark val="none"/>
        <c:tickLblPos val="nextTo"/>
        <c:crossAx val="51278610"/>
        <c:crosses val="autoZero"/>
        <c:auto val="0"/>
        <c:lblOffset val="100"/>
        <c:tickLblSkip val="1"/>
        <c:noMultiLvlLbl val="0"/>
      </c:catAx>
      <c:valAx>
        <c:axId val="51278610"/>
        <c:scaling>
          <c:orientation val="minMax"/>
          <c:max val="1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523785"/>
        <c:crosses val="max"/>
        <c:crossBetween val="between"/>
        <c:dispUnits/>
        <c:majorUnit val="25"/>
        <c:minorUnit val="1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Объем платных услуг населению 
по крупным и средним предприятиям 
в расчете на одного жителя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14325"/>
          <c:w val="0.9545"/>
          <c:h val="0.7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'платные услуги граф.'!$B$1</c:f>
              <c:strCache>
                <c:ptCount val="1"/>
                <c:pt idx="0">
                  <c:v>объем платных услуг населению на одного жителя за январь-июнь 2009 г.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'платные услуги граф.'!$A$2:$A$34</c:f>
              <c:strCache/>
            </c:strRef>
          </c:cat>
          <c:val>
            <c:numRef>
              <c:f>'платные услуги граф.'!$B$2:$B$34</c:f>
              <c:numCache/>
            </c:numRef>
          </c:val>
        </c:ser>
        <c:gapWidth val="50"/>
        <c:axId val="58854307"/>
        <c:axId val="59926716"/>
      </c:barChart>
      <c:lineChart>
        <c:grouping val="standard"/>
        <c:varyColors val="0"/>
        <c:ser>
          <c:idx val="0"/>
          <c:order val="1"/>
          <c:tx>
            <c:strRef>
              <c:f>'платные услуги граф.'!$C$1</c:f>
              <c:strCache>
                <c:ptCount val="1"/>
                <c:pt idx="0">
                  <c:v>рост (снижение) платных услуг  в % январь-июнь 2009 г. к январю-июню 2008 г.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'платные услуги граф.'!$A$2:$A$34</c:f>
              <c:strCache/>
            </c:strRef>
          </c:cat>
          <c:val>
            <c:numRef>
              <c:f>'платные услуги граф.'!$C$2:$C$34</c:f>
              <c:numCache/>
            </c:numRef>
          </c:val>
          <c:smooth val="0"/>
        </c:ser>
        <c:axId val="2469533"/>
        <c:axId val="22225798"/>
      </c:lineChart>
      <c:catAx>
        <c:axId val="588543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9926716"/>
        <c:crosses val="autoZero"/>
        <c:auto val="0"/>
        <c:lblOffset val="100"/>
        <c:tickLblSkip val="1"/>
        <c:noMultiLvlLbl val="0"/>
      </c:catAx>
      <c:valAx>
        <c:axId val="59926716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руб.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8854307"/>
        <c:crossesAt val="1"/>
        <c:crossBetween val="between"/>
        <c:dispUnits/>
        <c:majorUnit val="1000"/>
        <c:minorUnit val="1000"/>
      </c:valAx>
      <c:catAx>
        <c:axId val="2469533"/>
        <c:scaling>
          <c:orientation val="minMax"/>
        </c:scaling>
        <c:axPos val="b"/>
        <c:delete val="1"/>
        <c:majorTickMark val="out"/>
        <c:minorTickMark val="none"/>
        <c:tickLblPos val="nextTo"/>
        <c:crossAx val="22225798"/>
        <c:crosses val="autoZero"/>
        <c:auto val="0"/>
        <c:lblOffset val="100"/>
        <c:tickLblSkip val="1"/>
        <c:noMultiLvlLbl val="0"/>
      </c:catAx>
      <c:valAx>
        <c:axId val="22225798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69533"/>
        <c:crosses val="max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475"/>
          <c:y val="0.91875"/>
          <c:w val="0.81925"/>
          <c:h val="0.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Численность зарегистрированных безработных </a:t>
            </a:r>
          </a:p>
        </c:rich>
      </c:tx>
      <c:layout>
        <c:manualLayout>
          <c:xMode val="factor"/>
          <c:yMode val="factor"/>
          <c:x val="0.026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1525"/>
          <c:w val="0.9265"/>
          <c:h val="0.78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'безраб.граф'!$B$1</c:f>
              <c:strCache>
                <c:ptCount val="1"/>
                <c:pt idx="0">
                  <c:v>на 1 июля 2009 г.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'безраб.граф'!$A$2:$A$28</c:f>
              <c:strCache/>
            </c:strRef>
          </c:cat>
          <c:val>
            <c:numRef>
              <c:f>'безраб.граф'!$B$2:$B$28</c:f>
              <c:numCache/>
            </c:numRef>
          </c:val>
        </c:ser>
        <c:gapWidth val="50"/>
        <c:axId val="65814455"/>
        <c:axId val="55459184"/>
      </c:barChart>
      <c:lineChart>
        <c:grouping val="standard"/>
        <c:varyColors val="0"/>
        <c:ser>
          <c:idx val="0"/>
          <c:order val="1"/>
          <c:tx>
            <c:strRef>
              <c:f>'безраб.граф'!$C$1</c:f>
              <c:strCache>
                <c:ptCount val="1"/>
                <c:pt idx="0">
                  <c:v>изменение численности безработных  в % относительно  1 июля 2008 г.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'безраб.граф'!$A$2:$A$28</c:f>
              <c:strCache/>
            </c:strRef>
          </c:cat>
          <c:val>
            <c:numRef>
              <c:f>'безраб.граф'!$C$2:$C$28</c:f>
              <c:numCache/>
            </c:numRef>
          </c:val>
          <c:smooth val="0"/>
        </c:ser>
        <c:axId val="29370609"/>
        <c:axId val="63008890"/>
      </c:lineChart>
      <c:catAx>
        <c:axId val="6581445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459184"/>
        <c:crosses val="autoZero"/>
        <c:auto val="0"/>
        <c:lblOffset val="100"/>
        <c:tickLblSkip val="1"/>
        <c:noMultiLvlLbl val="0"/>
      </c:catAx>
      <c:valAx>
        <c:axId val="55459184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чел.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65814455"/>
        <c:crossesAt val="1"/>
        <c:crossBetween val="between"/>
        <c:dispUnits/>
        <c:majorUnit val="1000"/>
        <c:minorUnit val="1000"/>
      </c:valAx>
      <c:catAx>
        <c:axId val="29370609"/>
        <c:scaling>
          <c:orientation val="minMax"/>
        </c:scaling>
        <c:axPos val="b"/>
        <c:delete val="1"/>
        <c:majorTickMark val="out"/>
        <c:minorTickMark val="none"/>
        <c:tickLblPos val="nextTo"/>
        <c:crossAx val="63008890"/>
        <c:crossesAt val="40"/>
        <c:auto val="0"/>
        <c:lblOffset val="100"/>
        <c:tickLblSkip val="1"/>
        <c:noMultiLvlLbl val="0"/>
      </c:catAx>
      <c:valAx>
        <c:axId val="63008890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370609"/>
        <c:crosses val="max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75"/>
          <c:y val="0.91025"/>
          <c:w val="0.576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Уровень регистрируемой безработицы 
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в % от трудоспособного населения в трудоспособном возрасте 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575"/>
          <c:w val="0.92525"/>
          <c:h val="0.8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'уровень граф'!$B$1</c:f>
              <c:strCache>
                <c:ptCount val="1"/>
                <c:pt idx="0">
                  <c:v>на 1 июля  2009 г., %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-540000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'уровень граф'!$A$2:$A$30</c:f>
              <c:strCache/>
            </c:strRef>
          </c:cat>
          <c:val>
            <c:numRef>
              <c:f>'уровень граф'!$B$2:$B$30</c:f>
              <c:numCache/>
            </c:numRef>
          </c:val>
        </c:ser>
        <c:gapWidth val="50"/>
        <c:axId val="30209099"/>
        <c:axId val="3446436"/>
      </c:barChart>
      <c:lineChart>
        <c:grouping val="standard"/>
        <c:varyColors val="0"/>
        <c:ser>
          <c:idx val="0"/>
          <c:order val="1"/>
          <c:tx>
            <c:strRef>
              <c:f>'уровень граф'!$C$1</c:f>
              <c:strCache>
                <c:ptCount val="1"/>
                <c:pt idx="0">
                  <c:v>рост (+), снижение (-) по сравнению с 1 июля  2008 г., процентный пункт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" sourceLinked="0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'уровень граф'!$A$2:$A$30</c:f>
              <c:strCache/>
            </c:strRef>
          </c:cat>
          <c:val>
            <c:numRef>
              <c:f>'уровень граф'!$C$2:$C$30</c:f>
              <c:numCache/>
            </c:numRef>
          </c:val>
          <c:smooth val="0"/>
        </c:ser>
        <c:axId val="31017925"/>
        <c:axId val="10725870"/>
      </c:lineChart>
      <c:catAx>
        <c:axId val="302090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446436"/>
        <c:crosses val="autoZero"/>
        <c:auto val="0"/>
        <c:lblOffset val="100"/>
        <c:tickLblSkip val="1"/>
        <c:noMultiLvlLbl val="0"/>
      </c:catAx>
      <c:valAx>
        <c:axId val="3446436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"/>
              <c:y val="0.00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30209099"/>
        <c:crossesAt val="1"/>
        <c:crossBetween val="between"/>
        <c:dispUnits/>
        <c:majorUnit val="1"/>
        <c:minorUnit val="1"/>
      </c:valAx>
      <c:catAx>
        <c:axId val="31017925"/>
        <c:scaling>
          <c:orientation val="minMax"/>
        </c:scaling>
        <c:axPos val="b"/>
        <c:delete val="1"/>
        <c:majorTickMark val="out"/>
        <c:minorTickMark val="none"/>
        <c:tickLblPos val="nextTo"/>
        <c:crossAx val="10725870"/>
        <c:crossesAt val="-10"/>
        <c:auto val="0"/>
        <c:lblOffset val="100"/>
        <c:tickLblSkip val="1"/>
        <c:noMultiLvlLbl val="0"/>
      </c:catAx>
      <c:valAx>
        <c:axId val="1072587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процентный пункт</a:t>
                </a:r>
              </a:p>
            </c:rich>
          </c:tx>
          <c:layout>
            <c:manualLayout>
              <c:xMode val="factor"/>
              <c:yMode val="factor"/>
              <c:x val="0.0002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1017925"/>
        <c:crosses val="max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75"/>
          <c:y val="0.9495"/>
          <c:w val="0.592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Ввод жилья  в расчете на душу населения</a:t>
            </a:r>
          </a:p>
        </c:rich>
      </c:tx>
      <c:layout>
        <c:manualLayout>
          <c:xMode val="factor"/>
          <c:yMode val="factor"/>
          <c:x val="0.015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715"/>
          <c:w val="0.943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'ввод жилья  на душу '!$B$1</c:f>
              <c:strCache>
                <c:ptCount val="1"/>
                <c:pt idx="0">
                  <c:v>на душу населения за январь-июнь 2009 года, кв.м.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A0E0E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'ввод жилья  на душу '!$A$2:$A$34</c:f>
              <c:strCache/>
            </c:strRef>
          </c:cat>
          <c:val>
            <c:numRef>
              <c:f>'ввод жилья  на душу '!$B$2:$B$34</c:f>
              <c:numCache/>
            </c:numRef>
          </c:val>
        </c:ser>
        <c:gapWidth val="70"/>
        <c:axId val="32440241"/>
        <c:axId val="23526714"/>
      </c:barChart>
      <c:lineChart>
        <c:grouping val="standard"/>
        <c:varyColors val="0"/>
        <c:ser>
          <c:idx val="0"/>
          <c:order val="1"/>
          <c:tx>
            <c:strRef>
              <c:f>'ввод жилья  на душу '!$C$1</c:f>
              <c:strCache>
                <c:ptCount val="1"/>
                <c:pt idx="0">
                  <c:v>темп роста (снижения) в % к январю-июню 2008 года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'ввод жилья  на душу '!$A$2:$A$34</c:f>
              <c:strCache/>
            </c:strRef>
          </c:cat>
          <c:val>
            <c:numRef>
              <c:f>'ввод жилья  на душу '!$C$2:$C$34</c:f>
              <c:numCache/>
            </c:numRef>
          </c:val>
          <c:smooth val="0"/>
        </c:ser>
        <c:axId val="10413835"/>
        <c:axId val="26615652"/>
      </c:lineChart>
      <c:catAx>
        <c:axId val="3244024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3526714"/>
        <c:crossesAt val="0"/>
        <c:auto val="0"/>
        <c:lblOffset val="100"/>
        <c:tickLblSkip val="1"/>
        <c:noMultiLvlLbl val="0"/>
      </c:catAx>
      <c:valAx>
        <c:axId val="23526714"/>
        <c:scaling>
          <c:orientation val="minMax"/>
          <c:max val="0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кв.м.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440241"/>
        <c:crossesAt val="1"/>
        <c:crossBetween val="between"/>
        <c:dispUnits/>
        <c:majorUnit val="0.1"/>
        <c:minorUnit val="0.1"/>
      </c:valAx>
      <c:catAx>
        <c:axId val="10413835"/>
        <c:scaling>
          <c:orientation val="minMax"/>
        </c:scaling>
        <c:axPos val="b"/>
        <c:delete val="1"/>
        <c:majorTickMark val="out"/>
        <c:minorTickMark val="none"/>
        <c:tickLblPos val="nextTo"/>
        <c:crossAx val="26615652"/>
        <c:crossesAt val="0"/>
        <c:auto val="0"/>
        <c:lblOffset val="100"/>
        <c:tickLblSkip val="1"/>
        <c:noMultiLvlLbl val="0"/>
      </c:catAx>
      <c:valAx>
        <c:axId val="2661565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413835"/>
        <c:crosses val="max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3"/>
          <c:y val="0.91825"/>
          <c:w val="0.476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Число зарегистрированных преступлений 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в расчете на 100 тысяч населения</a:t>
            </a:r>
          </a:p>
        </c:rich>
      </c:tx>
      <c:layout>
        <c:manualLayout>
          <c:xMode val="factor"/>
          <c:yMode val="factor"/>
          <c:x val="-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086"/>
          <c:w val="0.93175"/>
          <c:h val="0.8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'преступления  граф'!$B$1</c:f>
              <c:strCache>
                <c:ptCount val="1"/>
                <c:pt idx="0">
                  <c:v>за январь-июнь 2009 г.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A0E0E0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'преступления  граф'!$A$2:$A$34</c:f>
              <c:strCache/>
            </c:strRef>
          </c:cat>
          <c:val>
            <c:numRef>
              <c:f>'преступления  граф'!$B$2:$B$34</c:f>
              <c:numCache/>
            </c:numRef>
          </c:val>
        </c:ser>
        <c:gapWidth val="50"/>
        <c:axId val="29423967"/>
        <c:axId val="63489112"/>
      </c:barChart>
      <c:lineChart>
        <c:grouping val="standard"/>
        <c:varyColors val="0"/>
        <c:ser>
          <c:idx val="0"/>
          <c:order val="1"/>
          <c:tx>
            <c:strRef>
              <c:f>'преступления  граф'!$C$1</c:f>
              <c:strCache>
                <c:ptCount val="1"/>
                <c:pt idx="0">
                  <c:v>процент раскрываемости преступлений за январь-июнь 2009 года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'преступления  граф'!$A$2:$A$34</c:f>
              <c:strCache/>
            </c:strRef>
          </c:cat>
          <c:val>
            <c:numRef>
              <c:f>'преступления  граф'!$C$2:$C$34</c:f>
              <c:numCache/>
            </c:numRef>
          </c:val>
          <c:smooth val="0"/>
        </c:ser>
        <c:axId val="34531097"/>
        <c:axId val="42344418"/>
      </c:lineChart>
      <c:catAx>
        <c:axId val="2942396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3489112"/>
        <c:crossesAt val="0"/>
        <c:auto val="0"/>
        <c:lblOffset val="100"/>
        <c:tickLblSkip val="1"/>
        <c:noMultiLvlLbl val="0"/>
      </c:catAx>
      <c:valAx>
        <c:axId val="63489112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на 100 тыс.населения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29423967"/>
        <c:crossesAt val="1"/>
        <c:crossBetween val="between"/>
        <c:dispUnits/>
        <c:majorUnit val="100"/>
        <c:minorUnit val="100"/>
      </c:valAx>
      <c:catAx>
        <c:axId val="34531097"/>
        <c:scaling>
          <c:orientation val="minMax"/>
        </c:scaling>
        <c:axPos val="b"/>
        <c:delete val="1"/>
        <c:majorTickMark val="out"/>
        <c:minorTickMark val="none"/>
        <c:tickLblPos val="nextTo"/>
        <c:crossAx val="42344418"/>
        <c:crossesAt val="0"/>
        <c:auto val="0"/>
        <c:lblOffset val="100"/>
        <c:tickLblSkip val="1"/>
        <c:noMultiLvlLbl val="0"/>
      </c:catAx>
      <c:valAx>
        <c:axId val="42344418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531097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25"/>
          <c:y val="0.9215"/>
          <c:w val="0.4805"/>
          <c:h val="0.07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Число родившихся</a:t>
            </a:r>
          </a:p>
        </c:rich>
      </c:tx>
      <c:layout>
        <c:manualLayout>
          <c:xMode val="factor"/>
          <c:yMode val="factor"/>
          <c:x val="0.0122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375"/>
          <c:w val="0.92925"/>
          <c:h val="0.8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'родившиеся.граф'!$B$1</c:f>
              <c:strCache>
                <c:ptCount val="1"/>
                <c:pt idx="0">
                  <c:v>за январь-июнь 2009 г.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B7DEE8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B7DEE8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'родившиеся.граф'!$A$2:$A$32</c:f>
              <c:strCache/>
            </c:strRef>
          </c:cat>
          <c:val>
            <c:numRef>
              <c:f>'родившиеся.граф'!$B$2:$B$32</c:f>
              <c:numCache/>
            </c:numRef>
          </c:val>
        </c:ser>
        <c:gapWidth val="50"/>
        <c:axId val="45555443"/>
        <c:axId val="7345804"/>
      </c:barChart>
      <c:lineChart>
        <c:grouping val="standard"/>
        <c:varyColors val="0"/>
        <c:ser>
          <c:idx val="0"/>
          <c:order val="1"/>
          <c:tx>
            <c:strRef>
              <c:f>'родившиеся.граф'!$C$1</c:f>
              <c:strCache>
                <c:ptCount val="1"/>
                <c:pt idx="0">
                  <c:v>январь-июнь 2009 г. в % к январю-июню 2008 г.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'родившиеся.граф'!$A$2:$A$32</c:f>
              <c:strCache/>
            </c:strRef>
          </c:cat>
          <c:val>
            <c:numRef>
              <c:f>'родившиеся.граф'!$C$2:$C$32</c:f>
              <c:numCache/>
            </c:numRef>
          </c:val>
          <c:smooth val="0"/>
        </c:ser>
        <c:axId val="66112237"/>
        <c:axId val="58139222"/>
      </c:lineChart>
      <c:catAx>
        <c:axId val="455554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345804"/>
        <c:crossesAt val="0"/>
        <c:auto val="0"/>
        <c:lblOffset val="100"/>
        <c:tickLblSkip val="1"/>
        <c:noMultiLvlLbl val="0"/>
      </c:catAx>
      <c:valAx>
        <c:axId val="734580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чел.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5555443"/>
        <c:crossesAt val="1"/>
        <c:crossBetween val="between"/>
        <c:dispUnits/>
        <c:majorUnit val="500"/>
        <c:minorUnit val="500"/>
      </c:valAx>
      <c:catAx>
        <c:axId val="66112237"/>
        <c:scaling>
          <c:orientation val="minMax"/>
        </c:scaling>
        <c:axPos val="b"/>
        <c:delete val="1"/>
        <c:majorTickMark val="out"/>
        <c:minorTickMark val="none"/>
        <c:tickLblPos val="nextTo"/>
        <c:crossAx val="58139222"/>
        <c:crossesAt val="0"/>
        <c:auto val="0"/>
        <c:lblOffset val="100"/>
        <c:tickLblSkip val="1"/>
        <c:noMultiLvlLbl val="0"/>
      </c:catAx>
      <c:valAx>
        <c:axId val="58139222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6112237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175"/>
          <c:y val="0.9215"/>
          <c:w val="0.4797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Число умерших</a:t>
            </a:r>
          </a:p>
        </c:rich>
      </c:tx>
      <c:layout>
        <c:manualLayout>
          <c:xMode val="factor"/>
          <c:yMode val="factor"/>
          <c:x val="-0.0265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092"/>
          <c:w val="0.92875"/>
          <c:h val="0.85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'умершие.граф'!$B$1</c:f>
              <c:strCache>
                <c:ptCount val="1"/>
                <c:pt idx="0">
                  <c:v>за январь-июнь 2009 г.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B7DEE8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'умершие.граф'!$A$2:$A$32</c:f>
              <c:strCache/>
            </c:strRef>
          </c:cat>
          <c:val>
            <c:numRef>
              <c:f>'умершие.граф'!$B$2:$B$32</c:f>
              <c:numCache/>
            </c:numRef>
          </c:val>
        </c:ser>
        <c:gapWidth val="50"/>
        <c:axId val="53490951"/>
        <c:axId val="11656512"/>
      </c:barChart>
      <c:lineChart>
        <c:grouping val="standard"/>
        <c:varyColors val="0"/>
        <c:ser>
          <c:idx val="0"/>
          <c:order val="1"/>
          <c:tx>
            <c:strRef>
              <c:f>'умершие.граф'!$C$1</c:f>
              <c:strCache>
                <c:ptCount val="1"/>
                <c:pt idx="0">
                  <c:v>январь-июнь 2009 г. в % к январю-июню 2008 г.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'умершие.граф'!$A$2:$A$32</c:f>
              <c:strCache/>
            </c:strRef>
          </c:cat>
          <c:val>
            <c:numRef>
              <c:f>'умершие.граф'!$C$2:$C$32</c:f>
              <c:numCache/>
            </c:numRef>
          </c:val>
          <c:smooth val="0"/>
        </c:ser>
        <c:axId val="37799745"/>
        <c:axId val="4653386"/>
      </c:lineChart>
      <c:catAx>
        <c:axId val="534909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1656512"/>
        <c:crossesAt val="0"/>
        <c:auto val="0"/>
        <c:lblOffset val="100"/>
        <c:tickLblSkip val="1"/>
        <c:noMultiLvlLbl val="0"/>
      </c:catAx>
      <c:valAx>
        <c:axId val="1165651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чел.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3490951"/>
        <c:crossesAt val="1"/>
        <c:crossBetween val="between"/>
        <c:dispUnits/>
        <c:majorUnit val="500"/>
        <c:minorUnit val="500"/>
      </c:valAx>
      <c:catAx>
        <c:axId val="37799745"/>
        <c:scaling>
          <c:orientation val="minMax"/>
        </c:scaling>
        <c:axPos val="b"/>
        <c:delete val="1"/>
        <c:majorTickMark val="out"/>
        <c:minorTickMark val="none"/>
        <c:tickLblPos val="nextTo"/>
        <c:crossAx val="4653386"/>
        <c:crossesAt val="0"/>
        <c:auto val="0"/>
        <c:lblOffset val="100"/>
        <c:tickLblSkip val="1"/>
        <c:noMultiLvlLbl val="0"/>
      </c:catAx>
      <c:valAx>
        <c:axId val="4653386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799745"/>
        <c:crosses val="max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75"/>
          <c:y val="0.92225"/>
          <c:w val="0.48"/>
          <c:h val="0.0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Численность крупного рогатого скота 
в крупных, средних и малых сельхозорганизациях </a:t>
            </a:r>
          </a:p>
        </c:rich>
      </c:tx>
      <c:layout>
        <c:manualLayout>
          <c:xMode val="factor"/>
          <c:yMode val="factor"/>
          <c:x val="0.03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035"/>
          <c:w val="0.94775"/>
          <c:h val="0.84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'КРС (график)'!$B$2</c:f>
              <c:strCache>
                <c:ptCount val="1"/>
                <c:pt idx="0">
                  <c:v>численность КРС на 1 июля 2009 года, голов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'КРС (график)'!$A$3:$A$27</c:f>
              <c:strCache/>
            </c:strRef>
          </c:cat>
          <c:val>
            <c:numRef>
              <c:f>'КРС (график)'!$B$3:$B$27</c:f>
              <c:numCache/>
            </c:numRef>
          </c:val>
        </c:ser>
        <c:axId val="38214277"/>
        <c:axId val="8384174"/>
      </c:barChart>
      <c:lineChart>
        <c:grouping val="standard"/>
        <c:varyColors val="0"/>
        <c:ser>
          <c:idx val="0"/>
          <c:order val="1"/>
          <c:tx>
            <c:strRef>
              <c:f>'КРС (график)'!$C$2</c:f>
              <c:strCache>
                <c:ptCount val="1"/>
                <c:pt idx="0">
                  <c:v> изменение численности КРС по отношению к 1 июля  2008 года,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'КРС (график)'!$A$3:$A$27</c:f>
              <c:strCache/>
            </c:strRef>
          </c:cat>
          <c:val>
            <c:numRef>
              <c:f>'КРС (график)'!$C$3:$C$27</c:f>
              <c:numCache/>
            </c:numRef>
          </c:val>
          <c:smooth val="0"/>
        </c:ser>
        <c:axId val="8348703"/>
        <c:axId val="8029464"/>
      </c:lineChart>
      <c:catAx>
        <c:axId val="382142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384174"/>
        <c:crosses val="autoZero"/>
        <c:auto val="0"/>
        <c:lblOffset val="100"/>
        <c:tickLblSkip val="1"/>
        <c:noMultiLvlLbl val="0"/>
      </c:catAx>
      <c:valAx>
        <c:axId val="8384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голов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8214277"/>
        <c:crossesAt val="1"/>
        <c:crossBetween val="between"/>
        <c:dispUnits/>
      </c:valAx>
      <c:catAx>
        <c:axId val="8348703"/>
        <c:scaling>
          <c:orientation val="minMax"/>
        </c:scaling>
        <c:axPos val="b"/>
        <c:delete val="1"/>
        <c:majorTickMark val="out"/>
        <c:minorTickMark val="none"/>
        <c:tickLblPos val="nextTo"/>
        <c:crossAx val="8029464"/>
        <c:crosses val="autoZero"/>
        <c:auto val="0"/>
        <c:lblOffset val="100"/>
        <c:tickLblSkip val="1"/>
        <c:noMultiLvlLbl val="0"/>
      </c:catAx>
      <c:valAx>
        <c:axId val="8029464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83487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475"/>
          <c:y val="0.9525"/>
          <c:w val="0.78975"/>
          <c:h val="0.03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Численность коров в крупных, средних и малых сельхозорганизациях</a:t>
            </a:r>
          </a:p>
        </c:rich>
      </c:tx>
      <c:layout>
        <c:manualLayout>
          <c:xMode val="factor"/>
          <c:yMode val="factor"/>
          <c:x val="-0.05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0965"/>
          <c:w val="0.946"/>
          <c:h val="0.84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'Коровы (график)'!$B$2</c:f>
              <c:strCache>
                <c:ptCount val="1"/>
                <c:pt idx="0">
                  <c:v>численность коров на  1 июля 2009 года, голов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'Коровы (график)'!$A$3:$A$27</c:f>
              <c:strCache/>
            </c:strRef>
          </c:cat>
          <c:val>
            <c:numRef>
              <c:f>'Коровы (график)'!$B$3:$B$27</c:f>
              <c:numCache/>
            </c:numRef>
          </c:val>
        </c:ser>
        <c:axId val="5156313"/>
        <c:axId val="46406818"/>
      </c:barChart>
      <c:lineChart>
        <c:grouping val="standard"/>
        <c:varyColors val="0"/>
        <c:ser>
          <c:idx val="0"/>
          <c:order val="1"/>
          <c:tx>
            <c:strRef>
              <c:f>'Коровы (график)'!$C$2</c:f>
              <c:strCache>
                <c:ptCount val="1"/>
                <c:pt idx="0">
                  <c:v>изменение численности коров по отношению к 1 июля 2008 года,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'Коровы (график)'!$A$3:$A$27</c:f>
              <c:strCache/>
            </c:strRef>
          </c:cat>
          <c:val>
            <c:numRef>
              <c:f>'Коровы (график)'!$C$3:$C$27</c:f>
              <c:numCache/>
            </c:numRef>
          </c:val>
          <c:smooth val="0"/>
        </c:ser>
        <c:axId val="15008179"/>
        <c:axId val="855884"/>
      </c:lineChart>
      <c:catAx>
        <c:axId val="51563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406818"/>
        <c:crosses val="autoZero"/>
        <c:auto val="0"/>
        <c:lblOffset val="100"/>
        <c:tickLblSkip val="1"/>
        <c:noMultiLvlLbl val="0"/>
      </c:catAx>
      <c:valAx>
        <c:axId val="464068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голов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156313"/>
        <c:crossesAt val="1"/>
        <c:crossBetween val="between"/>
        <c:dispUnits/>
      </c:valAx>
      <c:catAx>
        <c:axId val="15008179"/>
        <c:scaling>
          <c:orientation val="minMax"/>
        </c:scaling>
        <c:axPos val="b"/>
        <c:delete val="1"/>
        <c:majorTickMark val="out"/>
        <c:minorTickMark val="none"/>
        <c:tickLblPos val="nextTo"/>
        <c:crossAx val="855884"/>
        <c:crosses val="autoZero"/>
        <c:auto val="0"/>
        <c:lblOffset val="100"/>
        <c:tickLblSkip val="1"/>
        <c:noMultiLvlLbl val="0"/>
      </c:catAx>
      <c:valAx>
        <c:axId val="855884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500817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5"/>
          <c:y val="0.95175"/>
          <c:w val="0.73325"/>
          <c:h val="0.0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Численность свиней в крупных, средних и малых сельхозорганизациях 
</a:t>
            </a:r>
          </a:p>
        </c:rich>
      </c:tx>
      <c:layout>
        <c:manualLayout>
          <c:xMode val="factor"/>
          <c:yMode val="factor"/>
          <c:x val="0.01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5"/>
          <c:y val="0.108"/>
          <c:w val="0.9405"/>
          <c:h val="0.84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'Свиньи (график)'!$B$2</c:f>
              <c:strCache>
                <c:ptCount val="1"/>
                <c:pt idx="0">
                  <c:v>численность свиней на 1 июля 2009 года, голов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'Свиньи (график)'!$A$3:$A$13</c:f>
              <c:strCache/>
            </c:strRef>
          </c:cat>
          <c:val>
            <c:numRef>
              <c:f>'Свиньи (график)'!$B$3:$B$13</c:f>
              <c:numCache/>
            </c:numRef>
          </c:val>
        </c:ser>
        <c:gapWidth val="100"/>
        <c:axId val="7702957"/>
        <c:axId val="2217750"/>
      </c:barChart>
      <c:lineChart>
        <c:grouping val="standard"/>
        <c:varyColors val="0"/>
        <c:ser>
          <c:idx val="0"/>
          <c:order val="1"/>
          <c:tx>
            <c:strRef>
              <c:f>'Свиньи (график)'!$C$2</c:f>
              <c:strCache>
                <c:ptCount val="1"/>
                <c:pt idx="0">
                  <c:v>изменение численности свиней по отношению к 1 июля 2008 года,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'Свиньи (график)'!$A$3:$A$13</c:f>
              <c:strCache/>
            </c:strRef>
          </c:cat>
          <c:val>
            <c:numRef>
              <c:f>'Свиньи (график)'!$C$3:$C$13</c:f>
              <c:numCache/>
            </c:numRef>
          </c:val>
          <c:smooth val="0"/>
        </c:ser>
        <c:axId val="19959751"/>
        <c:axId val="45420032"/>
      </c:lineChart>
      <c:catAx>
        <c:axId val="770295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17750"/>
        <c:crosses val="autoZero"/>
        <c:auto val="0"/>
        <c:lblOffset val="100"/>
        <c:tickLblSkip val="1"/>
        <c:noMultiLvlLbl val="0"/>
      </c:catAx>
      <c:valAx>
        <c:axId val="2217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голов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702957"/>
        <c:crossesAt val="1"/>
        <c:crossBetween val="between"/>
        <c:dispUnits/>
      </c:valAx>
      <c:catAx>
        <c:axId val="19959751"/>
        <c:scaling>
          <c:orientation val="minMax"/>
        </c:scaling>
        <c:axPos val="b"/>
        <c:delete val="1"/>
        <c:majorTickMark val="out"/>
        <c:minorTickMark val="none"/>
        <c:tickLblPos val="nextTo"/>
        <c:crossAx val="45420032"/>
        <c:crosses val="autoZero"/>
        <c:auto val="0"/>
        <c:lblOffset val="100"/>
        <c:tickLblSkip val="1"/>
        <c:noMultiLvlLbl val="0"/>
      </c:catAx>
      <c:valAx>
        <c:axId val="454200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95975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75"/>
          <c:y val="0.95075"/>
          <c:w val="0.8452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Производство мяса в крупных, средних и малых сельхозорганизациях</a:t>
            </a:r>
          </a:p>
        </c:rich>
      </c:tx>
      <c:layout>
        <c:manualLayout>
          <c:xMode val="factor"/>
          <c:yMode val="factor"/>
          <c:x val="-0.00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65"/>
          <c:w val="0.9405"/>
          <c:h val="0.86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'Производство мяса (график)'!$B$2</c:f>
              <c:strCache>
                <c:ptCount val="1"/>
                <c:pt idx="0">
                  <c:v>произведено основных видов скота и птицы на убой за январь-июнь 2009 года, тонн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'Производство мяса (график)'!$A$3:$A$27</c:f>
              <c:strCache/>
            </c:strRef>
          </c:cat>
          <c:val>
            <c:numRef>
              <c:f>'Производство мяса (график)'!$B$3:$B$27</c:f>
              <c:numCache/>
            </c:numRef>
          </c:val>
        </c:ser>
        <c:axId val="6127105"/>
        <c:axId val="55143946"/>
      </c:barChart>
      <c:lineChart>
        <c:grouping val="standard"/>
        <c:varyColors val="0"/>
        <c:ser>
          <c:idx val="0"/>
          <c:order val="1"/>
          <c:tx>
            <c:strRef>
              <c:f>'Производство мяса (график)'!$C$2</c:f>
              <c:strCache>
                <c:ptCount val="1"/>
                <c:pt idx="0">
                  <c:v> изменение производства мяса по отношению к январю-июню 2008 года,%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'Производство мяса (график)'!$A$3:$A$27</c:f>
              <c:strCache/>
            </c:strRef>
          </c:cat>
          <c:val>
            <c:numRef>
              <c:f>'Производство мяса (график)'!$C$3:$C$27</c:f>
              <c:numCache/>
            </c:numRef>
          </c:val>
          <c:smooth val="0"/>
        </c:ser>
        <c:axId val="26533467"/>
        <c:axId val="37474612"/>
      </c:lineChart>
      <c:catAx>
        <c:axId val="612710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143946"/>
        <c:crosses val="autoZero"/>
        <c:auto val="0"/>
        <c:lblOffset val="100"/>
        <c:tickLblSkip val="1"/>
        <c:noMultiLvlLbl val="0"/>
      </c:catAx>
      <c:valAx>
        <c:axId val="55143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тонн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6127105"/>
        <c:crossesAt val="1"/>
        <c:crossBetween val="between"/>
        <c:dispUnits/>
      </c:valAx>
      <c:catAx>
        <c:axId val="26533467"/>
        <c:scaling>
          <c:orientation val="minMax"/>
        </c:scaling>
        <c:axPos val="b"/>
        <c:delete val="1"/>
        <c:majorTickMark val="out"/>
        <c:minorTickMark val="none"/>
        <c:tickLblPos val="nextTo"/>
        <c:crossAx val="37474612"/>
        <c:crossesAt val="0"/>
        <c:auto val="0"/>
        <c:lblOffset val="100"/>
        <c:tickLblSkip val="1"/>
        <c:noMultiLvlLbl val="0"/>
      </c:catAx>
      <c:valAx>
        <c:axId val="3747461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6533467"/>
        <c:crosses val="max"/>
        <c:crossBetween val="between"/>
        <c:dispUnits/>
        <c:minorUnit val="5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075"/>
          <c:y val="0.94125"/>
          <c:w val="0.786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Производство молока в крупных, средних и малых сельхозорганизациях</a:t>
            </a:r>
          </a:p>
        </c:rich>
      </c:tx>
      <c:layout>
        <c:manualLayout>
          <c:xMode val="factor"/>
          <c:yMode val="factor"/>
          <c:x val="0.003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45"/>
          <c:w val="0.942"/>
          <c:h val="0.86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'Производство молока (график)'!$B$2</c:f>
              <c:strCache>
                <c:ptCount val="1"/>
                <c:pt idx="0">
                  <c:v>производство молока за январь-июнь 2009 года, тонн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'Производство молока (график)'!$A$3:$A$27</c:f>
              <c:strCache/>
            </c:strRef>
          </c:cat>
          <c:val>
            <c:numRef>
              <c:f>'Производство молока (график)'!$B$3:$B$27</c:f>
              <c:numCache/>
            </c:numRef>
          </c:val>
        </c:ser>
        <c:axId val="1727189"/>
        <c:axId val="15544702"/>
      </c:barChart>
      <c:lineChart>
        <c:grouping val="standard"/>
        <c:varyColors val="0"/>
        <c:ser>
          <c:idx val="0"/>
          <c:order val="1"/>
          <c:tx>
            <c:strRef>
              <c:f>'Производство молока (график)'!$C$2</c:f>
              <c:strCache>
                <c:ptCount val="1"/>
                <c:pt idx="0">
                  <c:v>изменение производства молока по отношению к январю-июню 2008 года,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2"/>
            <c:spPr>
              <a:solidFill>
                <a:srgbClr val="FFFFC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'Производство молока (график)'!$A$3:$A$27</c:f>
              <c:strCache/>
            </c:strRef>
          </c:cat>
          <c:val>
            <c:numRef>
              <c:f>'Производство молока (график)'!$C$3:$C$27</c:f>
              <c:numCache/>
            </c:numRef>
          </c:val>
          <c:smooth val="0"/>
        </c:ser>
        <c:axId val="5684591"/>
        <c:axId val="51161320"/>
      </c:lineChart>
      <c:catAx>
        <c:axId val="17271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44702"/>
        <c:crosses val="autoZero"/>
        <c:auto val="0"/>
        <c:lblOffset val="100"/>
        <c:tickLblSkip val="1"/>
        <c:noMultiLvlLbl val="0"/>
      </c:catAx>
      <c:valAx>
        <c:axId val="15544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 тонн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727189"/>
        <c:crossesAt val="1"/>
        <c:crossBetween val="between"/>
        <c:dispUnits/>
      </c:valAx>
      <c:catAx>
        <c:axId val="5684591"/>
        <c:scaling>
          <c:orientation val="minMax"/>
        </c:scaling>
        <c:axPos val="b"/>
        <c:delete val="1"/>
        <c:majorTickMark val="out"/>
        <c:minorTickMark val="none"/>
        <c:tickLblPos val="nextTo"/>
        <c:crossAx val="51161320"/>
        <c:crosses val="autoZero"/>
        <c:auto val="0"/>
        <c:lblOffset val="100"/>
        <c:tickLblSkip val="1"/>
        <c:noMultiLvlLbl val="0"/>
      </c:catAx>
      <c:valAx>
        <c:axId val="51161320"/>
        <c:scaling>
          <c:orientation val="minMax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8459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775"/>
          <c:y val="0.9525"/>
          <c:w val="0.89575"/>
          <c:h val="0.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Средний надой молока на одну корову молочного стада 
в крупных, средних и малых сельхозорганизациях 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3725"/>
          <c:w val="0.9275"/>
          <c:h val="0.83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'Надои молока (график)'!$B$2</c:f>
              <c:strCache>
                <c:ptCount val="1"/>
                <c:pt idx="0">
                  <c:v>средний надой молока на одну корову за январь-июнь 2009 года, кг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gradFill rotWithShape="1">
                <a:gsLst>
                  <a:gs pos="0">
                    <a:srgbClr val="424242"/>
                  </a:gs>
                  <a:gs pos="50000">
                    <a:srgbClr val="A0E0E0"/>
                  </a:gs>
                  <a:gs pos="100000">
                    <a:srgbClr val="424242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'Надои молока (график)'!$A$3:$A$29</c:f>
              <c:strCache/>
            </c:strRef>
          </c:cat>
          <c:val>
            <c:numRef>
              <c:f>'Надои молока (график)'!$B$3:$B$29</c:f>
              <c:numCache/>
            </c:numRef>
          </c:val>
        </c:ser>
        <c:axId val="57798697"/>
        <c:axId val="50426226"/>
      </c:barChart>
      <c:lineChart>
        <c:grouping val="standard"/>
        <c:varyColors val="0"/>
        <c:ser>
          <c:idx val="0"/>
          <c:order val="1"/>
          <c:tx>
            <c:strRef>
              <c:f>'Надои молока (график)'!$C$2</c:f>
              <c:strCache>
                <c:ptCount val="1"/>
                <c:pt idx="0">
                  <c:v>изменение надоев по отношению к январю-июню 2008 года,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FFFFC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'Надои молока (график)'!$A$3:$A$29</c:f>
              <c:strCache/>
            </c:strRef>
          </c:cat>
          <c:val>
            <c:numRef>
              <c:f>'Надои молока (график)'!$C$3:$C$29</c:f>
              <c:numCache/>
            </c:numRef>
          </c:val>
          <c:smooth val="0"/>
        </c:ser>
        <c:axId val="51182851"/>
        <c:axId val="57992476"/>
      </c:lineChart>
      <c:catAx>
        <c:axId val="5779869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426226"/>
        <c:crosses val="autoZero"/>
        <c:auto val="0"/>
        <c:lblOffset val="100"/>
        <c:tickLblSkip val="1"/>
        <c:noMultiLvlLbl val="0"/>
      </c:catAx>
      <c:valAx>
        <c:axId val="50426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килограмм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7798697"/>
        <c:crossesAt val="1"/>
        <c:crossBetween val="between"/>
        <c:dispUnits/>
      </c:valAx>
      <c:catAx>
        <c:axId val="51182851"/>
        <c:scaling>
          <c:orientation val="minMax"/>
        </c:scaling>
        <c:axPos val="b"/>
        <c:delete val="1"/>
        <c:majorTickMark val="out"/>
        <c:minorTickMark val="none"/>
        <c:tickLblPos val="nextTo"/>
        <c:crossAx val="57992476"/>
        <c:crosses val="autoZero"/>
        <c:auto val="0"/>
        <c:lblOffset val="100"/>
        <c:tickLblSkip val="1"/>
        <c:noMultiLvlLbl val="0"/>
      </c:catAx>
      <c:valAx>
        <c:axId val="57992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5118285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925"/>
          <c:y val="0.951"/>
          <c:w val="0.93675"/>
          <c:h val="0.0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Результаты финансовой деятельности крупных и средних предприятий и организаций районов и городов за январь-май 2009 года</a:t>
            </a:r>
          </a:p>
        </c:rich>
      </c:tx>
      <c:layout>
        <c:manualLayout>
          <c:xMode val="factor"/>
          <c:yMode val="factor"/>
          <c:x val="0.02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2725"/>
          <c:w val="0.9487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'фин.предпр. график'!$B$7</c:f>
              <c:strCache>
                <c:ptCount val="1"/>
                <c:pt idx="0">
                  <c:v>получено прибыли (+) или убытков (-) в расчёте на одного жителя, руб.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50000">
                  <a:srgbClr val="A0E0E0"/>
                </a:gs>
                <a:gs pos="100000">
                  <a:srgbClr val="00000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000000"/>
                  </a:gs>
                  <a:gs pos="50000">
                    <a:srgbClr val="3333CC"/>
                  </a:gs>
                  <a:gs pos="100000">
                    <a:srgbClr val="000000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'фин.предпр. график'!$A$8:$A$40</c:f>
              <c:strCache/>
            </c:strRef>
          </c:cat>
          <c:val>
            <c:numRef>
              <c:f>'фин.предпр. график'!$B$8:$B$40</c:f>
              <c:numCache/>
            </c:numRef>
          </c:val>
        </c:ser>
        <c:gapWidth val="70"/>
        <c:axId val="52170237"/>
        <c:axId val="66878950"/>
      </c:barChart>
      <c:catAx>
        <c:axId val="521702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878950"/>
        <c:crosses val="autoZero"/>
        <c:auto val="1"/>
        <c:lblOffset val="300"/>
        <c:tickLblSkip val="1"/>
        <c:noMultiLvlLbl val="0"/>
      </c:catAx>
      <c:valAx>
        <c:axId val="66878950"/>
        <c:scaling>
          <c:orientation val="minMax"/>
          <c:max val="9000"/>
          <c:min val="-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рублей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2170237"/>
        <c:crossesAt val="1"/>
        <c:crossBetween val="between"/>
        <c:dispUnits/>
        <c:maj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685800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166812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200025</xdr:rowOff>
    </xdr:from>
    <xdr:to>
      <xdr:col>17</xdr:col>
      <xdr:colOff>619125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47975" y="1190625"/>
        <a:ext cx="106489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3</xdr:row>
      <xdr:rowOff>180975</xdr:rowOff>
    </xdr:from>
    <xdr:to>
      <xdr:col>16</xdr:col>
      <xdr:colOff>219075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3019425" y="733425"/>
        <a:ext cx="98488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400050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1801475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400050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117538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333375</xdr:colOff>
      <xdr:row>0</xdr:row>
      <xdr:rowOff>0</xdr:rowOff>
    </xdr:from>
    <xdr:to>
      <xdr:col>16</xdr:col>
      <xdr:colOff>47625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14468475" y="0"/>
          <a:ext cx="40957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352425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1203007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29075" y="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628650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2106275" cy="681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73392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447675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0" y="0"/>
        <a:ext cx="12134850" cy="770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571500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2049125" cy="699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18</xdr:col>
      <xdr:colOff>28575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4982825" cy="988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152400</xdr:colOff>
      <xdr:row>21</xdr:row>
      <xdr:rowOff>276225</xdr:rowOff>
    </xdr:to>
    <xdr:graphicFrame>
      <xdr:nvGraphicFramePr>
        <xdr:cNvPr id="1" name="Chart 1"/>
        <xdr:cNvGraphicFramePr/>
      </xdr:nvGraphicFramePr>
      <xdr:xfrm>
        <a:off x="0" y="0"/>
        <a:ext cx="12077700" cy="687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133350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125063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581025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5973425" cy="907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1533525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14849475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676275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2249150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18</xdr:col>
      <xdr:colOff>685800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9525" y="28575"/>
        <a:ext cx="1342072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16</xdr:col>
      <xdr:colOff>19050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0" y="19050"/>
        <a:ext cx="11820525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647700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2325350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9525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12515850" cy="709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685800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11782425" cy="729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0.152</cdr:x>
      <cdr:y>0.93575</cdr:y>
    </cdr:from>
    <cdr:to>
      <cdr:x>0.90125</cdr:x>
      <cdr:y>0.966</cdr:y>
    </cdr:to>
    <cdr:sp>
      <cdr:nvSpPr>
        <cdr:cNvPr id="1" name="Rectangle 1"/>
        <cdr:cNvSpPr>
          <a:spLocks/>
        </cdr:cNvSpPr>
      </cdr:nvSpPr>
      <cdr:spPr>
        <a:xfrm>
          <a:off x="1609725" y="6086475"/>
          <a:ext cx="7981950" cy="2000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</a:t>
          </a:r>
          <a:r>
            <a:rPr lang="en-US" cap="none" sz="1100" b="1" i="0" u="none" baseline="0">
              <a:solidFill>
                <a:srgbClr val="000000"/>
              </a:solidFill>
            </a:rPr>
            <a:t>Получено прибыли (+), убытков (-) в расчете на одного жителя, рублей</a:t>
          </a:r>
        </a:p>
      </cdr:txBody>
    </cdr:sp>
  </cdr:relSizeAnchor>
  <cdr:relSizeAnchor xmlns:cdr="http://schemas.openxmlformats.org/drawingml/2006/chartDrawing">
    <cdr:from>
      <cdr:x>0.17</cdr:x>
      <cdr:y>0.9435</cdr:y>
    </cdr:from>
    <cdr:to>
      <cdr:x>0.18325</cdr:x>
      <cdr:y>0.96</cdr:y>
    </cdr:to>
    <cdr:sp>
      <cdr:nvSpPr>
        <cdr:cNvPr id="2" name="Rectangle 2"/>
        <cdr:cNvSpPr>
          <a:spLocks/>
        </cdr:cNvSpPr>
      </cdr:nvSpPr>
      <cdr:spPr>
        <a:xfrm>
          <a:off x="1809750" y="6134100"/>
          <a:ext cx="142875" cy="104775"/>
        </a:xfrm>
        <a:prstGeom prst="rect">
          <a:avLst/>
        </a:prstGeom>
        <a:solidFill>
          <a:srgbClr val="008080">
            <a:alpha val="69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C100" sqref="C100"/>
    </sheetView>
  </sheetViews>
  <sheetFormatPr defaultColWidth="9.00390625" defaultRowHeight="12.75"/>
  <cols>
    <col min="1" max="1" width="26.125" style="101" customWidth="1"/>
    <col min="2" max="2" width="15.625" style="101" customWidth="1"/>
    <col min="3" max="3" width="16.00390625" style="101" customWidth="1"/>
    <col min="4" max="4" width="11.875" style="101" customWidth="1"/>
    <col min="5" max="5" width="16.625" style="101" customWidth="1"/>
    <col min="6" max="6" width="13.125" style="101" bestFit="1" customWidth="1"/>
    <col min="7" max="7" width="15.75390625" style="101" bestFit="1" customWidth="1"/>
    <col min="8" max="8" width="19.375" style="101" customWidth="1"/>
    <col min="9" max="9" width="12.25390625" style="101" bestFit="1" customWidth="1"/>
    <col min="10" max="10" width="9.125" style="101" customWidth="1"/>
    <col min="11" max="11" width="20.125" style="101" customWidth="1"/>
    <col min="12" max="12" width="9.125" style="101" customWidth="1"/>
    <col min="13" max="13" width="14.00390625" style="101" bestFit="1" customWidth="1"/>
    <col min="14" max="16384" width="9.125" style="101" customWidth="1"/>
  </cols>
  <sheetData>
    <row r="1" spans="1:5" ht="17.25" customHeight="1">
      <c r="A1" s="380" t="s">
        <v>160</v>
      </c>
      <c r="B1" s="380"/>
      <c r="C1" s="380"/>
      <c r="D1" s="380"/>
      <c r="E1" s="380"/>
    </row>
    <row r="2" spans="1:5" ht="13.5" customHeight="1">
      <c r="A2" s="380"/>
      <c r="B2" s="380"/>
      <c r="C2" s="380"/>
      <c r="D2" s="380"/>
      <c r="E2" s="380"/>
    </row>
    <row r="3" spans="1:5" ht="4.5" customHeight="1">
      <c r="A3" s="103"/>
      <c r="B3" s="102"/>
      <c r="C3" s="102"/>
      <c r="D3" s="102"/>
      <c r="E3" s="102"/>
    </row>
    <row r="4" spans="1:5" ht="18.75" customHeight="1">
      <c r="A4" s="383" t="s">
        <v>171</v>
      </c>
      <c r="B4" s="383"/>
      <c r="C4" s="383"/>
      <c r="D4" s="383"/>
      <c r="E4" s="383"/>
    </row>
    <row r="5" spans="1:5" ht="18.75" customHeight="1">
      <c r="A5" s="384" t="s">
        <v>172</v>
      </c>
      <c r="B5" s="384"/>
      <c r="C5" s="384"/>
      <c r="D5" s="384"/>
      <c r="E5" s="384"/>
    </row>
    <row r="6" ht="4.5" customHeight="1">
      <c r="A6" s="104"/>
    </row>
    <row r="7" spans="1:5" ht="18.75" customHeight="1">
      <c r="A7" s="381" t="s">
        <v>162</v>
      </c>
      <c r="B7" s="381" t="s">
        <v>161</v>
      </c>
      <c r="C7" s="381"/>
      <c r="D7" s="381"/>
      <c r="E7" s="382" t="s">
        <v>295</v>
      </c>
    </row>
    <row r="8" spans="1:8" ht="92.25" customHeight="1">
      <c r="A8" s="381"/>
      <c r="B8" s="105" t="s">
        <v>247</v>
      </c>
      <c r="C8" s="105" t="s">
        <v>163</v>
      </c>
      <c r="D8" s="105" t="s">
        <v>164</v>
      </c>
      <c r="E8" s="382"/>
      <c r="H8" s="159" t="s">
        <v>234</v>
      </c>
    </row>
    <row r="9" spans="1:14" s="107" customFormat="1" ht="18.75" customHeight="1">
      <c r="A9" s="106" t="s">
        <v>25</v>
      </c>
      <c r="B9" s="319"/>
      <c r="C9" s="320"/>
      <c r="D9" s="321"/>
      <c r="E9" s="322"/>
      <c r="H9" s="2">
        <v>1528488</v>
      </c>
      <c r="J9"/>
      <c r="K9"/>
      <c r="L9"/>
      <c r="M9"/>
      <c r="N9"/>
    </row>
    <row r="10" spans="1:14" s="111" customFormat="1" ht="18.75" customHeight="1">
      <c r="A10" s="108" t="s">
        <v>13</v>
      </c>
      <c r="B10" s="323">
        <v>289753.3</v>
      </c>
      <c r="C10" s="324">
        <f aca="true" t="shared" si="0" ref="C10:C34">B10/$B$41*100</f>
        <v>0.27423638631099967</v>
      </c>
      <c r="D10" s="323">
        <f aca="true" t="shared" si="1" ref="D10:D40">B10/H10</f>
        <v>13.934466673078772</v>
      </c>
      <c r="E10" s="323">
        <v>94</v>
      </c>
      <c r="F10" s="110"/>
      <c r="H10" s="308">
        <v>20794</v>
      </c>
      <c r="J10"/>
      <c r="K10"/>
      <c r="L10"/>
      <c r="M10"/>
      <c r="N10"/>
    </row>
    <row r="11" spans="1:14" s="111" customFormat="1" ht="18.75" customHeight="1">
      <c r="A11" s="108" t="s">
        <v>21</v>
      </c>
      <c r="B11" s="323">
        <v>577594.6</v>
      </c>
      <c r="C11" s="324">
        <f t="shared" si="0"/>
        <v>0.5466631643427265</v>
      </c>
      <c r="D11" s="323">
        <f t="shared" si="1"/>
        <v>15.766196260406714</v>
      </c>
      <c r="E11" s="323">
        <v>94.5</v>
      </c>
      <c r="F11" s="110"/>
      <c r="H11" s="308">
        <v>36635</v>
      </c>
      <c r="J11"/>
      <c r="K11"/>
      <c r="L11"/>
      <c r="M11"/>
      <c r="N11"/>
    </row>
    <row r="12" spans="1:14" s="111" customFormat="1" ht="18.75" customHeight="1">
      <c r="A12" s="108" t="s">
        <v>10</v>
      </c>
      <c r="B12" s="323">
        <v>284599</v>
      </c>
      <c r="C12" s="324">
        <f t="shared" si="0"/>
        <v>0.26935811018450595</v>
      </c>
      <c r="D12" s="323">
        <f t="shared" si="1"/>
        <v>16.437507219591083</v>
      </c>
      <c r="E12" s="323">
        <v>101</v>
      </c>
      <c r="F12" s="110"/>
      <c r="G12" s="112"/>
      <c r="H12" s="308">
        <v>17314</v>
      </c>
      <c r="J12"/>
      <c r="K12"/>
      <c r="L12"/>
      <c r="M12"/>
      <c r="N12"/>
    </row>
    <row r="13" spans="1:14" s="111" customFormat="1" ht="18.75" customHeight="1">
      <c r="A13" s="108" t="s">
        <v>18</v>
      </c>
      <c r="B13" s="323">
        <v>359034.3</v>
      </c>
      <c r="C13" s="324">
        <f t="shared" si="0"/>
        <v>0.3398072394471413</v>
      </c>
      <c r="D13" s="323">
        <f t="shared" si="1"/>
        <v>14.81103502330762</v>
      </c>
      <c r="E13" s="323">
        <v>54.5</v>
      </c>
      <c r="F13" s="149"/>
      <c r="H13" s="308">
        <v>24241</v>
      </c>
      <c r="J13"/>
      <c r="K13"/>
      <c r="L13"/>
      <c r="M13"/>
      <c r="N13"/>
    </row>
    <row r="14" spans="1:14" s="111" customFormat="1" ht="18.75" customHeight="1">
      <c r="A14" s="108" t="s">
        <v>1</v>
      </c>
      <c r="B14" s="323">
        <v>163595.1</v>
      </c>
      <c r="C14" s="324">
        <f t="shared" si="0"/>
        <v>0.15483422981614578</v>
      </c>
      <c r="D14" s="323">
        <f t="shared" si="1"/>
        <v>8.856862108169564</v>
      </c>
      <c r="E14" s="323">
        <v>100.6</v>
      </c>
      <c r="F14" s="149"/>
      <c r="G14" s="112"/>
      <c r="H14" s="308">
        <v>18471</v>
      </c>
      <c r="J14"/>
      <c r="K14"/>
      <c r="L14"/>
      <c r="M14"/>
      <c r="N14"/>
    </row>
    <row r="15" spans="1:14" s="111" customFormat="1" ht="18.75" customHeight="1">
      <c r="A15" s="108" t="s">
        <v>12</v>
      </c>
      <c r="B15" s="323">
        <v>95096.9</v>
      </c>
      <c r="C15" s="324">
        <f t="shared" si="0"/>
        <v>0.09000425605291988</v>
      </c>
      <c r="D15" s="323">
        <f t="shared" si="1"/>
        <v>9.4062215628091</v>
      </c>
      <c r="E15" s="323">
        <v>107.2</v>
      </c>
      <c r="F15" s="149"/>
      <c r="G15" s="112"/>
      <c r="H15" s="308">
        <v>10110</v>
      </c>
      <c r="J15"/>
      <c r="K15"/>
      <c r="L15"/>
      <c r="M15"/>
      <c r="N15"/>
    </row>
    <row r="16" spans="1:14" s="111" customFormat="1" ht="18.75" customHeight="1">
      <c r="A16" s="108" t="s">
        <v>5</v>
      </c>
      <c r="B16" s="323">
        <v>129334.1</v>
      </c>
      <c r="C16" s="324">
        <f t="shared" si="0"/>
        <v>0.12240798020517962</v>
      </c>
      <c r="D16" s="323">
        <f t="shared" si="1"/>
        <v>9.454938226478545</v>
      </c>
      <c r="E16" s="323">
        <v>95.9</v>
      </c>
      <c r="F16" s="110"/>
      <c r="H16" s="308">
        <v>13679</v>
      </c>
      <c r="J16"/>
      <c r="K16"/>
      <c r="L16"/>
      <c r="M16"/>
      <c r="N16"/>
    </row>
    <row r="17" spans="1:14" s="111" customFormat="1" ht="18.75" customHeight="1">
      <c r="A17" s="108" t="s">
        <v>17</v>
      </c>
      <c r="B17" s="323">
        <v>2689509</v>
      </c>
      <c r="C17" s="324">
        <f t="shared" si="0"/>
        <v>2.5454799966416624</v>
      </c>
      <c r="D17" s="323">
        <f t="shared" si="1"/>
        <v>42.413918720726684</v>
      </c>
      <c r="E17" s="323">
        <v>97.5</v>
      </c>
      <c r="F17" s="110"/>
      <c r="H17" s="308">
        <v>63411</v>
      </c>
      <c r="J17"/>
      <c r="K17"/>
      <c r="L17"/>
      <c r="M17"/>
      <c r="N17"/>
    </row>
    <row r="18" spans="1:14" s="111" customFormat="1" ht="18.75" customHeight="1">
      <c r="A18" s="108" t="s">
        <v>6</v>
      </c>
      <c r="B18" s="323">
        <v>472989.7</v>
      </c>
      <c r="C18" s="324">
        <f t="shared" si="0"/>
        <v>0.44766008218137243</v>
      </c>
      <c r="D18" s="323">
        <f t="shared" si="1"/>
        <v>11.159891937805252</v>
      </c>
      <c r="E18" s="323">
        <v>162.5</v>
      </c>
      <c r="F18" s="110"/>
      <c r="H18" s="308">
        <v>42383</v>
      </c>
      <c r="J18"/>
      <c r="K18"/>
      <c r="L18"/>
      <c r="M18"/>
      <c r="N18"/>
    </row>
    <row r="19" spans="1:14" s="111" customFormat="1" ht="18.75" customHeight="1">
      <c r="A19" s="108" t="s">
        <v>20</v>
      </c>
      <c r="B19" s="323">
        <v>234246.2</v>
      </c>
      <c r="C19" s="324">
        <f t="shared" si="0"/>
        <v>0.22170181114445878</v>
      </c>
      <c r="D19" s="323">
        <f t="shared" si="1"/>
        <v>11.33047305794718</v>
      </c>
      <c r="E19" s="323">
        <v>86.5</v>
      </c>
      <c r="F19" s="110"/>
      <c r="H19" s="308">
        <v>20674</v>
      </c>
      <c r="J19"/>
      <c r="K19"/>
      <c r="L19"/>
      <c r="M19"/>
      <c r="N19"/>
    </row>
    <row r="20" spans="1:14" s="111" customFormat="1" ht="18.75" customHeight="1">
      <c r="A20" s="108" t="s">
        <v>16</v>
      </c>
      <c r="B20" s="323">
        <v>93519.9</v>
      </c>
      <c r="C20" s="324">
        <f t="shared" si="0"/>
        <v>0.08851170780165768</v>
      </c>
      <c r="D20" s="323">
        <f t="shared" si="1"/>
        <v>7.188861557383349</v>
      </c>
      <c r="E20" s="323">
        <v>108.9</v>
      </c>
      <c r="F20" s="110"/>
      <c r="H20" s="308">
        <v>13009</v>
      </c>
      <c r="J20"/>
      <c r="K20"/>
      <c r="L20"/>
      <c r="M20"/>
      <c r="N20"/>
    </row>
    <row r="21" spans="1:14" s="111" customFormat="1" ht="18.75" customHeight="1">
      <c r="A21" s="108" t="s">
        <v>4</v>
      </c>
      <c r="B21" s="323">
        <v>973562.7</v>
      </c>
      <c r="C21" s="324">
        <f t="shared" si="0"/>
        <v>0.9214263192004367</v>
      </c>
      <c r="D21" s="323">
        <f t="shared" si="1"/>
        <v>38.270478399308146</v>
      </c>
      <c r="E21" s="323">
        <v>109.6</v>
      </c>
      <c r="F21" s="110"/>
      <c r="G21" s="113"/>
      <c r="H21" s="308">
        <v>25439</v>
      </c>
      <c r="J21"/>
      <c r="K21"/>
      <c r="L21"/>
      <c r="M21"/>
      <c r="N21"/>
    </row>
    <row r="22" spans="1:14" s="111" customFormat="1" ht="18.75" customHeight="1">
      <c r="A22" s="108" t="s">
        <v>22</v>
      </c>
      <c r="B22" s="323">
        <v>86781.1</v>
      </c>
      <c r="C22" s="324">
        <f t="shared" si="0"/>
        <v>0.08213378506506569</v>
      </c>
      <c r="D22" s="323">
        <f t="shared" si="1"/>
        <v>4.198205215035557</v>
      </c>
      <c r="E22" s="323">
        <v>96.8</v>
      </c>
      <c r="F22" s="110"/>
      <c r="H22" s="308">
        <v>20671</v>
      </c>
      <c r="J22"/>
      <c r="K22"/>
      <c r="L22"/>
      <c r="M22"/>
      <c r="N22"/>
    </row>
    <row r="23" spans="1:14" s="111" customFormat="1" ht="18.75" customHeight="1">
      <c r="A23" s="108" t="s">
        <v>15</v>
      </c>
      <c r="B23" s="323">
        <v>51482</v>
      </c>
      <c r="C23" s="324">
        <f t="shared" si="0"/>
        <v>0.04872502794640436</v>
      </c>
      <c r="D23" s="323">
        <f t="shared" si="1"/>
        <v>4.4553872782345305</v>
      </c>
      <c r="E23" s="323">
        <v>84.4</v>
      </c>
      <c r="F23" s="110"/>
      <c r="H23" s="308">
        <v>11555</v>
      </c>
      <c r="J23"/>
      <c r="K23"/>
      <c r="L23"/>
      <c r="M23"/>
      <c r="N23"/>
    </row>
    <row r="24" spans="1:14" s="111" customFormat="1" ht="18.75" customHeight="1">
      <c r="A24" s="108" t="s">
        <v>3</v>
      </c>
      <c r="B24" s="323">
        <v>90145.1</v>
      </c>
      <c r="C24" s="324">
        <f t="shared" si="0"/>
        <v>0.08531763561499973</v>
      </c>
      <c r="D24" s="323">
        <f t="shared" si="1"/>
        <v>7.752416580667355</v>
      </c>
      <c r="E24" s="323">
        <v>44.6</v>
      </c>
      <c r="F24" s="110"/>
      <c r="H24" s="308">
        <v>11628</v>
      </c>
      <c r="J24"/>
      <c r="K24"/>
      <c r="L24"/>
      <c r="M24"/>
      <c r="N24"/>
    </row>
    <row r="25" spans="1:14" s="111" customFormat="1" ht="18.75" customHeight="1">
      <c r="A25" s="108" t="s">
        <v>14</v>
      </c>
      <c r="B25" s="323">
        <v>278003.7</v>
      </c>
      <c r="C25" s="324">
        <f t="shared" si="0"/>
        <v>0.2631160027136439</v>
      </c>
      <c r="D25" s="323">
        <f t="shared" si="1"/>
        <v>8.945641471184478</v>
      </c>
      <c r="E25" s="323">
        <v>86.5</v>
      </c>
      <c r="F25" s="110"/>
      <c r="H25" s="308">
        <v>31077</v>
      </c>
      <c r="J25"/>
      <c r="K25"/>
      <c r="L25"/>
      <c r="M25"/>
      <c r="N25"/>
    </row>
    <row r="26" spans="1:14" s="111" customFormat="1" ht="18.75" customHeight="1">
      <c r="A26" s="108" t="s">
        <v>11</v>
      </c>
      <c r="B26" s="323">
        <v>356917.4</v>
      </c>
      <c r="C26" s="324">
        <f t="shared" si="0"/>
        <v>0.33780370400446735</v>
      </c>
      <c r="D26" s="323">
        <f t="shared" si="1"/>
        <v>12.308769872745458</v>
      </c>
      <c r="E26" s="323">
        <v>116.3</v>
      </c>
      <c r="F26" s="110"/>
      <c r="H26" s="308">
        <v>28997</v>
      </c>
      <c r="J26"/>
      <c r="K26"/>
      <c r="L26"/>
      <c r="M26"/>
      <c r="N26"/>
    </row>
    <row r="27" spans="1:14" s="111" customFormat="1" ht="18.75" customHeight="1">
      <c r="A27" s="108" t="s">
        <v>19</v>
      </c>
      <c r="B27" s="323">
        <v>399729</v>
      </c>
      <c r="C27" s="324">
        <f t="shared" si="0"/>
        <v>0.37832265055724856</v>
      </c>
      <c r="D27" s="323">
        <f t="shared" si="1"/>
        <v>16.9556309650053</v>
      </c>
      <c r="E27" s="323">
        <v>149.6</v>
      </c>
      <c r="F27" s="110"/>
      <c r="H27" s="308">
        <v>23575</v>
      </c>
      <c r="J27"/>
      <c r="K27"/>
      <c r="L27"/>
      <c r="M27"/>
      <c r="N27"/>
    </row>
    <row r="28" spans="1:14" s="111" customFormat="1" ht="18.75" customHeight="1">
      <c r="A28" s="108" t="s">
        <v>23</v>
      </c>
      <c r="B28" s="323">
        <v>89242.8</v>
      </c>
      <c r="C28" s="324">
        <f t="shared" si="0"/>
        <v>0.0844636557246295</v>
      </c>
      <c r="D28" s="323">
        <f t="shared" si="1"/>
        <v>6.910011614401858</v>
      </c>
      <c r="E28" s="323">
        <v>101.6</v>
      </c>
      <c r="F28" s="110"/>
      <c r="H28" s="308">
        <v>12915</v>
      </c>
      <c r="J28"/>
      <c r="K28"/>
      <c r="L28"/>
      <c r="M28"/>
      <c r="N28"/>
    </row>
    <row r="29" spans="1:14" s="111" customFormat="1" ht="18.75" customHeight="1">
      <c r="A29" s="108" t="s">
        <v>9</v>
      </c>
      <c r="B29" s="323">
        <v>47400.4</v>
      </c>
      <c r="C29" s="324">
        <f t="shared" si="0"/>
        <v>0.04486200642303612</v>
      </c>
      <c r="D29" s="323">
        <f t="shared" si="1"/>
        <v>3.2059790328035174</v>
      </c>
      <c r="E29" s="323">
        <v>84</v>
      </c>
      <c r="F29" s="110"/>
      <c r="H29" s="308">
        <v>14785</v>
      </c>
      <c r="J29"/>
      <c r="K29"/>
      <c r="L29"/>
      <c r="M29"/>
      <c r="N29"/>
    </row>
    <row r="30" spans="1:14" s="111" customFormat="1" ht="18.75" customHeight="1">
      <c r="A30" s="108" t="s">
        <v>24</v>
      </c>
      <c r="B30" s="323">
        <v>2518413.3</v>
      </c>
      <c r="C30" s="324">
        <f t="shared" si="0"/>
        <v>2.38354684012075</v>
      </c>
      <c r="D30" s="323">
        <f t="shared" si="1"/>
        <v>61.602008218775985</v>
      </c>
      <c r="E30" s="323">
        <v>89.7</v>
      </c>
      <c r="F30" s="110"/>
      <c r="H30" s="308">
        <v>40882</v>
      </c>
      <c r="J30"/>
      <c r="K30"/>
      <c r="L30"/>
      <c r="M30"/>
      <c r="N30"/>
    </row>
    <row r="31" spans="1:14" s="111" customFormat="1" ht="18.75" customHeight="1">
      <c r="A31" s="108" t="s">
        <v>8</v>
      </c>
      <c r="B31" s="323">
        <v>220530</v>
      </c>
      <c r="C31" s="324">
        <f t="shared" si="0"/>
        <v>0.20872014321550356</v>
      </c>
      <c r="D31" s="323">
        <f t="shared" si="1"/>
        <v>10.29407645987957</v>
      </c>
      <c r="E31" s="323">
        <v>79.3</v>
      </c>
      <c r="F31" s="110"/>
      <c r="H31" s="308">
        <v>21423</v>
      </c>
      <c r="J31"/>
      <c r="K31"/>
      <c r="L31"/>
      <c r="M31"/>
      <c r="N31"/>
    </row>
    <row r="32" spans="1:14" s="111" customFormat="1" ht="18.75" customHeight="1">
      <c r="A32" s="108" t="s">
        <v>2</v>
      </c>
      <c r="B32" s="323">
        <v>56623.6</v>
      </c>
      <c r="C32" s="324">
        <f t="shared" si="0"/>
        <v>0.05359128418526907</v>
      </c>
      <c r="D32" s="323">
        <f t="shared" si="1"/>
        <v>5.415934959349594</v>
      </c>
      <c r="E32" s="323">
        <v>81.7</v>
      </c>
      <c r="F32" s="110"/>
      <c r="H32" s="308">
        <v>10455</v>
      </c>
      <c r="J32"/>
      <c r="K32"/>
      <c r="L32"/>
      <c r="M32"/>
      <c r="N32"/>
    </row>
    <row r="33" spans="1:14" s="111" customFormat="1" ht="18.75" customHeight="1">
      <c r="A33" s="108" t="s">
        <v>7</v>
      </c>
      <c r="B33" s="323">
        <v>116175</v>
      </c>
      <c r="C33" s="324">
        <f t="shared" si="0"/>
        <v>0.10995357837056693</v>
      </c>
      <c r="D33" s="323">
        <f t="shared" si="1"/>
        <v>5.094947811595474</v>
      </c>
      <c r="E33" s="323">
        <v>63</v>
      </c>
      <c r="F33" s="110"/>
      <c r="H33" s="308">
        <v>22802</v>
      </c>
      <c r="J33"/>
      <c r="K33"/>
      <c r="L33"/>
      <c r="M33"/>
      <c r="N33"/>
    </row>
    <row r="34" spans="1:14" s="111" customFormat="1" ht="18.75" customHeight="1">
      <c r="A34" s="108" t="s">
        <v>0</v>
      </c>
      <c r="B34" s="323">
        <v>90859.1</v>
      </c>
      <c r="C34" s="324">
        <f t="shared" si="0"/>
        <v>0.08599339937619263</v>
      </c>
      <c r="D34" s="323">
        <f t="shared" si="1"/>
        <v>5.052218638790036</v>
      </c>
      <c r="E34" s="323">
        <v>92.6</v>
      </c>
      <c r="F34" s="110"/>
      <c r="G34" s="113"/>
      <c r="H34" s="308">
        <v>17984</v>
      </c>
      <c r="J34"/>
      <c r="K34"/>
      <c r="L34"/>
      <c r="M34"/>
      <c r="N34"/>
    </row>
    <row r="35" spans="1:14" s="111" customFormat="1" ht="18.75" customHeight="1">
      <c r="A35" s="106" t="s">
        <v>165</v>
      </c>
      <c r="B35" s="323"/>
      <c r="C35" s="324"/>
      <c r="D35" s="323"/>
      <c r="E35" s="323"/>
      <c r="F35" s="110"/>
      <c r="J35"/>
      <c r="K35"/>
      <c r="L35"/>
      <c r="M35"/>
      <c r="N35"/>
    </row>
    <row r="36" spans="1:14" s="111" customFormat="1" ht="18.75" customHeight="1">
      <c r="A36" s="108" t="s">
        <v>26</v>
      </c>
      <c r="B36" s="323">
        <v>71886185.7</v>
      </c>
      <c r="C36" s="324">
        <f aca="true" t="shared" si="2" ref="C36:C41">B36/$B$41*100</f>
        <v>68.03652552723115</v>
      </c>
      <c r="D36" s="323">
        <f t="shared" si="1"/>
        <v>117.64505231219407</v>
      </c>
      <c r="E36" s="323">
        <v>79.7</v>
      </c>
      <c r="F36" s="110"/>
      <c r="H36" s="308">
        <v>611043</v>
      </c>
      <c r="J36"/>
      <c r="K36"/>
      <c r="L36"/>
      <c r="M36"/>
      <c r="N36"/>
    </row>
    <row r="37" spans="1:14" s="111" customFormat="1" ht="18.75" customHeight="1">
      <c r="A37" s="108" t="s">
        <v>28</v>
      </c>
      <c r="B37" s="323">
        <v>4705264</v>
      </c>
      <c r="C37" s="324">
        <f t="shared" si="2"/>
        <v>4.453286972052569</v>
      </c>
      <c r="D37" s="323">
        <f t="shared" si="1"/>
        <v>48.53990261615912</v>
      </c>
      <c r="E37" s="323">
        <v>135.4</v>
      </c>
      <c r="F37" s="110"/>
      <c r="H37" s="308">
        <v>96936</v>
      </c>
      <c r="J37"/>
      <c r="K37"/>
      <c r="L37"/>
      <c r="M37"/>
      <c r="N37"/>
    </row>
    <row r="38" spans="1:14" s="111" customFormat="1" ht="18.75" customHeight="1">
      <c r="A38" s="108" t="s">
        <v>29</v>
      </c>
      <c r="B38" s="323">
        <v>9406025.5</v>
      </c>
      <c r="C38" s="324">
        <f t="shared" si="2"/>
        <v>8.90231256268389</v>
      </c>
      <c r="D38" s="323">
        <f t="shared" si="1"/>
        <v>96.89940764396827</v>
      </c>
      <c r="E38" s="323">
        <v>98.9</v>
      </c>
      <c r="F38" s="110"/>
      <c r="G38" s="113"/>
      <c r="H38" s="308">
        <v>97070</v>
      </c>
      <c r="J38"/>
      <c r="K38"/>
      <c r="L38"/>
      <c r="M38"/>
      <c r="N38"/>
    </row>
    <row r="39" spans="1:14" s="111" customFormat="1" ht="18.75" customHeight="1">
      <c r="A39" s="108" t="s">
        <v>30</v>
      </c>
      <c r="B39" s="323">
        <v>2336568.5</v>
      </c>
      <c r="C39" s="324">
        <f t="shared" si="2"/>
        <v>2.211440221071212</v>
      </c>
      <c r="D39" s="323">
        <f t="shared" si="1"/>
        <v>47.01345070422535</v>
      </c>
      <c r="E39" s="323">
        <v>96.4</v>
      </c>
      <c r="F39" s="110"/>
      <c r="H39" s="308">
        <v>49700</v>
      </c>
      <c r="J39"/>
      <c r="K39"/>
      <c r="L39"/>
      <c r="M39"/>
      <c r="N39"/>
    </row>
    <row r="40" spans="1:14" s="111" customFormat="1" ht="18.75" customHeight="1">
      <c r="A40" s="108" t="s">
        <v>27</v>
      </c>
      <c r="B40" s="323">
        <v>3654711</v>
      </c>
      <c r="C40" s="324">
        <f t="shared" si="2"/>
        <v>3.458993349346013</v>
      </c>
      <c r="D40" s="323">
        <f t="shared" si="1"/>
        <v>36.97977334817363</v>
      </c>
      <c r="E40" s="323">
        <v>77.9</v>
      </c>
      <c r="F40" s="110"/>
      <c r="H40" s="308">
        <v>98830</v>
      </c>
      <c r="I40" s="111">
        <f>SUM(H10:H40)</f>
        <v>1528488</v>
      </c>
      <c r="J40"/>
      <c r="K40"/>
      <c r="L40"/>
      <c r="M40"/>
      <c r="N40"/>
    </row>
    <row r="41" spans="1:14" ht="18.75" customHeight="1">
      <c r="A41" s="114" t="s">
        <v>31</v>
      </c>
      <c r="B41" s="318">
        <v>105658225.7</v>
      </c>
      <c r="C41" s="325">
        <f t="shared" si="2"/>
        <v>100</v>
      </c>
      <c r="D41" s="318">
        <f>B41/H41</f>
        <v>69.1259765860118</v>
      </c>
      <c r="E41" s="318">
        <v>84.6</v>
      </c>
      <c r="H41" s="2">
        <v>1528488</v>
      </c>
      <c r="J41"/>
      <c r="K41"/>
      <c r="L41"/>
      <c r="M41"/>
      <c r="N41"/>
    </row>
    <row r="42" spans="7:14" ht="18.75" customHeight="1">
      <c r="G42" s="115"/>
      <c r="J42"/>
      <c r="K42"/>
      <c r="L42"/>
      <c r="M42"/>
      <c r="N42"/>
    </row>
    <row r="43" spans="2:14" ht="15.75">
      <c r="B43" s="94">
        <f>SUM(B10:B40)</f>
        <v>102753892</v>
      </c>
      <c r="C43" s="94">
        <f>SUM(C10:C40)</f>
        <v>97.25119962903182</v>
      </c>
      <c r="D43" s="301">
        <f>D36/D40</f>
        <v>3.181335137036592</v>
      </c>
      <c r="E43" s="16">
        <f>100-E41</f>
        <v>15.400000000000006</v>
      </c>
      <c r="J43"/>
      <c r="K43"/>
      <c r="L43"/>
      <c r="M43"/>
      <c r="N43"/>
    </row>
    <row r="44" spans="2:14" ht="12.75">
      <c r="B44"/>
      <c r="C44"/>
      <c r="D44"/>
      <c r="E44"/>
      <c r="J44"/>
      <c r="K44"/>
      <c r="L44"/>
      <c r="M44"/>
      <c r="N44"/>
    </row>
    <row r="45" spans="2:14" ht="12.75">
      <c r="B45"/>
      <c r="C45"/>
      <c r="D45"/>
      <c r="E45"/>
      <c r="J45"/>
      <c r="K45"/>
      <c r="L45"/>
      <c r="M45"/>
      <c r="N45"/>
    </row>
    <row r="46" spans="2:14" ht="12.75">
      <c r="B46" s="16">
        <f>SUM(B10:B34)</f>
        <v>10765137.3</v>
      </c>
      <c r="C46" s="16">
        <f>SUM(B36:B40)</f>
        <v>91988754.7</v>
      </c>
      <c r="D46" s="16">
        <f>SUM(B46:C46)</f>
        <v>102753892</v>
      </c>
      <c r="E46"/>
      <c r="J46"/>
      <c r="K46"/>
      <c r="L46"/>
      <c r="M46"/>
      <c r="N46"/>
    </row>
    <row r="47" spans="1:14" ht="12.75">
      <c r="A47"/>
      <c r="B47">
        <f>B46/B41*100</f>
        <v>10.188640996646985</v>
      </c>
      <c r="C47">
        <f>C46/B41*100</f>
        <v>87.06255863238484</v>
      </c>
      <c r="D47">
        <f>SUM(B47:C47)</f>
        <v>97.25119962903182</v>
      </c>
      <c r="E47"/>
      <c r="F47"/>
      <c r="J47"/>
      <c r="K47"/>
      <c r="L47"/>
      <c r="M47"/>
      <c r="N47"/>
    </row>
    <row r="48" spans="1:14" ht="12.75">
      <c r="A48"/>
      <c r="B48"/>
      <c r="C48"/>
      <c r="D48"/>
      <c r="E48"/>
      <c r="F48"/>
      <c r="J48"/>
      <c r="K48"/>
      <c r="L48"/>
      <c r="M48"/>
      <c r="N48"/>
    </row>
    <row r="49" spans="1:14" ht="15.75">
      <c r="A49" s="108" t="s">
        <v>6</v>
      </c>
      <c r="B49" s="323">
        <v>162.5</v>
      </c>
      <c r="C49">
        <v>1</v>
      </c>
      <c r="D49"/>
      <c r="E49" s="108" t="s">
        <v>28</v>
      </c>
      <c r="F49" s="323">
        <v>135.4</v>
      </c>
      <c r="J49"/>
      <c r="K49"/>
      <c r="L49"/>
      <c r="M49"/>
      <c r="N49"/>
    </row>
    <row r="50" spans="1:14" ht="15.75">
      <c r="A50" s="108" t="s">
        <v>19</v>
      </c>
      <c r="B50" s="323">
        <v>149.6</v>
      </c>
      <c r="C50">
        <v>2</v>
      </c>
      <c r="D50"/>
      <c r="E50" s="108" t="s">
        <v>29</v>
      </c>
      <c r="F50" s="323">
        <v>98.9</v>
      </c>
      <c r="G50" s="334">
        <f>100-F50</f>
        <v>1.0999999999999943</v>
      </c>
      <c r="J50"/>
      <c r="K50"/>
      <c r="L50"/>
      <c r="M50"/>
      <c r="N50"/>
    </row>
    <row r="51" spans="1:14" ht="15.75">
      <c r="A51" s="108" t="s">
        <v>11</v>
      </c>
      <c r="B51" s="323">
        <v>116.3</v>
      </c>
      <c r="C51">
        <v>3</v>
      </c>
      <c r="D51"/>
      <c r="E51" s="108" t="s">
        <v>30</v>
      </c>
      <c r="F51" s="323">
        <v>96.4</v>
      </c>
      <c r="G51" s="334">
        <f>100-F51</f>
        <v>3.5999999999999943</v>
      </c>
      <c r="J51"/>
      <c r="K51"/>
      <c r="L51"/>
      <c r="M51"/>
      <c r="N51"/>
    </row>
    <row r="52" spans="1:14" ht="15.75">
      <c r="A52" s="108" t="s">
        <v>4</v>
      </c>
      <c r="B52" s="323">
        <v>109.6</v>
      </c>
      <c r="C52">
        <v>4</v>
      </c>
      <c r="D52"/>
      <c r="E52" s="108" t="s">
        <v>26</v>
      </c>
      <c r="F52" s="323">
        <v>79.7</v>
      </c>
      <c r="G52" s="334">
        <f>100-F52</f>
        <v>20.299999999999997</v>
      </c>
      <c r="J52"/>
      <c r="K52"/>
      <c r="L52"/>
      <c r="M52"/>
      <c r="N52"/>
    </row>
    <row r="53" spans="1:14" ht="15.75">
      <c r="A53" s="108" t="s">
        <v>16</v>
      </c>
      <c r="B53" s="323">
        <v>108.9</v>
      </c>
      <c r="C53">
        <v>5</v>
      </c>
      <c r="D53"/>
      <c r="E53" s="108" t="s">
        <v>27</v>
      </c>
      <c r="F53" s="323">
        <v>77.9</v>
      </c>
      <c r="G53" s="334">
        <f>100-F53</f>
        <v>22.099999999999994</v>
      </c>
      <c r="J53"/>
      <c r="K53"/>
      <c r="L53"/>
      <c r="M53"/>
      <c r="N53"/>
    </row>
    <row r="54" spans="1:14" ht="15.75">
      <c r="A54" s="108" t="s">
        <v>12</v>
      </c>
      <c r="B54" s="323">
        <v>107.2</v>
      </c>
      <c r="C54">
        <v>6</v>
      </c>
      <c r="D54"/>
      <c r="E54"/>
      <c r="F54"/>
      <c r="J54"/>
      <c r="K54"/>
      <c r="L54"/>
      <c r="M54"/>
      <c r="N54"/>
    </row>
    <row r="55" spans="1:14" ht="15.75">
      <c r="A55" s="108" t="s">
        <v>23</v>
      </c>
      <c r="B55" s="323">
        <v>101.6</v>
      </c>
      <c r="C55">
        <v>7</v>
      </c>
      <c r="D55"/>
      <c r="E55"/>
      <c r="F55"/>
      <c r="G55" s="101">
        <f>D36/D40</f>
        <v>3.181335137036592</v>
      </c>
      <c r="J55"/>
      <c r="K55"/>
      <c r="L55"/>
      <c r="M55"/>
      <c r="N55"/>
    </row>
    <row r="56" spans="1:14" ht="15.75">
      <c r="A56" s="108" t="s">
        <v>10</v>
      </c>
      <c r="B56" s="323">
        <v>101</v>
      </c>
      <c r="C56">
        <v>8</v>
      </c>
      <c r="D56"/>
      <c r="E56"/>
      <c r="F56"/>
      <c r="J56"/>
      <c r="K56"/>
      <c r="L56"/>
      <c r="M56"/>
      <c r="N56"/>
    </row>
    <row r="57" spans="1:14" ht="15.75">
      <c r="A57" s="108" t="s">
        <v>1</v>
      </c>
      <c r="B57" s="323">
        <v>100.6</v>
      </c>
      <c r="C57">
        <v>9</v>
      </c>
      <c r="D57"/>
      <c r="E57"/>
      <c r="F57"/>
      <c r="J57"/>
      <c r="K57"/>
      <c r="L57"/>
      <c r="M57"/>
      <c r="N57"/>
    </row>
    <row r="58" spans="1:14" ht="15.75">
      <c r="A58" s="108" t="s">
        <v>17</v>
      </c>
      <c r="B58" s="323">
        <v>97.5</v>
      </c>
      <c r="C58">
        <v>1</v>
      </c>
      <c r="D58" s="16">
        <f>100-B58</f>
        <v>2.5</v>
      </c>
      <c r="E58"/>
      <c r="F58"/>
      <c r="J58"/>
      <c r="K58"/>
      <c r="L58"/>
      <c r="M58"/>
      <c r="N58"/>
    </row>
    <row r="59" spans="1:14" ht="15.75">
      <c r="A59" s="108" t="s">
        <v>22</v>
      </c>
      <c r="B59" s="323">
        <v>96.8</v>
      </c>
      <c r="C59">
        <v>2</v>
      </c>
      <c r="D59" s="16">
        <f>100-B59</f>
        <v>3.200000000000003</v>
      </c>
      <c r="E59"/>
      <c r="F59"/>
      <c r="J59"/>
      <c r="K59"/>
      <c r="L59"/>
      <c r="M59"/>
      <c r="N59"/>
    </row>
    <row r="60" spans="1:14" ht="15.75">
      <c r="A60" s="108" t="s">
        <v>5</v>
      </c>
      <c r="B60" s="323">
        <v>95.9</v>
      </c>
      <c r="C60">
        <v>3</v>
      </c>
      <c r="D60" s="16">
        <f aca="true" t="shared" si="3" ref="D60:D73">100-B60</f>
        <v>4.099999999999994</v>
      </c>
      <c r="E60"/>
      <c r="F60"/>
      <c r="J60"/>
      <c r="K60"/>
      <c r="L60"/>
      <c r="M60"/>
      <c r="N60"/>
    </row>
    <row r="61" spans="1:14" ht="15.75">
      <c r="A61" s="108" t="s">
        <v>21</v>
      </c>
      <c r="B61" s="323">
        <v>94.5</v>
      </c>
      <c r="C61">
        <v>4</v>
      </c>
      <c r="D61" s="16">
        <f t="shared" si="3"/>
        <v>5.5</v>
      </c>
      <c r="E61"/>
      <c r="F61"/>
      <c r="J61"/>
      <c r="K61"/>
      <c r="L61"/>
      <c r="M61"/>
      <c r="N61"/>
    </row>
    <row r="62" spans="1:14" ht="15.75">
      <c r="A62" s="108" t="s">
        <v>13</v>
      </c>
      <c r="B62" s="323">
        <v>94</v>
      </c>
      <c r="C62">
        <v>5</v>
      </c>
      <c r="D62" s="16">
        <f t="shared" si="3"/>
        <v>6</v>
      </c>
      <c r="E62"/>
      <c r="F62"/>
      <c r="J62"/>
      <c r="K62"/>
      <c r="L62"/>
      <c r="M62"/>
      <c r="N62"/>
    </row>
    <row r="63" spans="1:14" ht="15.75">
      <c r="A63" s="108" t="s">
        <v>0</v>
      </c>
      <c r="B63" s="323">
        <v>92.6</v>
      </c>
      <c r="C63">
        <v>6</v>
      </c>
      <c r="D63" s="16">
        <f t="shared" si="3"/>
        <v>7.400000000000006</v>
      </c>
      <c r="E63"/>
      <c r="F63"/>
      <c r="J63"/>
      <c r="K63"/>
      <c r="L63"/>
      <c r="M63"/>
      <c r="N63"/>
    </row>
    <row r="64" spans="1:14" ht="15.75">
      <c r="A64" s="108" t="s">
        <v>24</v>
      </c>
      <c r="B64" s="323">
        <v>89.7</v>
      </c>
      <c r="C64">
        <v>7</v>
      </c>
      <c r="D64" s="16">
        <f t="shared" si="3"/>
        <v>10.299999999999997</v>
      </c>
      <c r="E64"/>
      <c r="F64"/>
      <c r="J64"/>
      <c r="K64"/>
      <c r="L64"/>
      <c r="M64"/>
      <c r="N64"/>
    </row>
    <row r="65" spans="1:14" ht="15.75">
      <c r="A65" s="108" t="s">
        <v>20</v>
      </c>
      <c r="B65" s="323">
        <v>86.5</v>
      </c>
      <c r="C65">
        <v>8</v>
      </c>
      <c r="D65" s="16">
        <f t="shared" si="3"/>
        <v>13.5</v>
      </c>
      <c r="E65"/>
      <c r="F65"/>
      <c r="J65"/>
      <c r="K65"/>
      <c r="L65"/>
      <c r="M65"/>
      <c r="N65"/>
    </row>
    <row r="66" spans="1:14" ht="15.75">
      <c r="A66" s="108" t="s">
        <v>14</v>
      </c>
      <c r="B66" s="323">
        <v>86.5</v>
      </c>
      <c r="C66">
        <v>9</v>
      </c>
      <c r="D66" s="16">
        <f t="shared" si="3"/>
        <v>13.5</v>
      </c>
      <c r="E66"/>
      <c r="F66"/>
      <c r="J66"/>
      <c r="K66"/>
      <c r="L66"/>
      <c r="M66"/>
      <c r="N66"/>
    </row>
    <row r="67" spans="1:14" ht="15.75">
      <c r="A67" s="108" t="s">
        <v>15</v>
      </c>
      <c r="B67" s="323">
        <v>84.4</v>
      </c>
      <c r="C67">
        <v>10</v>
      </c>
      <c r="D67" s="16">
        <f t="shared" si="3"/>
        <v>15.599999999999994</v>
      </c>
      <c r="E67"/>
      <c r="F67"/>
      <c r="J67"/>
      <c r="K67"/>
      <c r="L67"/>
      <c r="M67"/>
      <c r="N67"/>
    </row>
    <row r="68" spans="1:14" ht="15.75">
      <c r="A68" s="108" t="s">
        <v>9</v>
      </c>
      <c r="B68" s="323">
        <v>84</v>
      </c>
      <c r="C68">
        <v>11</v>
      </c>
      <c r="D68" s="16">
        <f t="shared" si="3"/>
        <v>16</v>
      </c>
      <c r="E68"/>
      <c r="F68"/>
      <c r="J68"/>
      <c r="K68"/>
      <c r="L68"/>
      <c r="M68"/>
      <c r="N68"/>
    </row>
    <row r="69" spans="1:14" ht="15.75">
      <c r="A69" s="108" t="s">
        <v>2</v>
      </c>
      <c r="B69" s="323">
        <v>81.7</v>
      </c>
      <c r="C69">
        <v>12</v>
      </c>
      <c r="D69" s="16">
        <f t="shared" si="3"/>
        <v>18.299999999999997</v>
      </c>
      <c r="E69"/>
      <c r="F69"/>
      <c r="J69"/>
      <c r="K69"/>
      <c r="L69"/>
      <c r="M69"/>
      <c r="N69"/>
    </row>
    <row r="70" spans="1:14" ht="15.75">
      <c r="A70" s="108" t="s">
        <v>8</v>
      </c>
      <c r="B70" s="323">
        <v>79.3</v>
      </c>
      <c r="C70">
        <v>13</v>
      </c>
      <c r="D70" s="16">
        <f t="shared" si="3"/>
        <v>20.700000000000003</v>
      </c>
      <c r="E70"/>
      <c r="F70"/>
      <c r="J70"/>
      <c r="K70"/>
      <c r="L70"/>
      <c r="M70"/>
      <c r="N70"/>
    </row>
    <row r="71" spans="1:14" ht="15.75">
      <c r="A71" s="108" t="s">
        <v>7</v>
      </c>
      <c r="B71" s="323">
        <v>63</v>
      </c>
      <c r="C71">
        <v>14</v>
      </c>
      <c r="D71" s="16">
        <f t="shared" si="3"/>
        <v>37</v>
      </c>
      <c r="E71"/>
      <c r="F71"/>
      <c r="J71"/>
      <c r="K71"/>
      <c r="L71"/>
      <c r="M71"/>
      <c r="N71"/>
    </row>
    <row r="72" spans="1:14" ht="15.75">
      <c r="A72" s="108" t="s">
        <v>18</v>
      </c>
      <c r="B72" s="323">
        <v>54.5</v>
      </c>
      <c r="C72">
        <v>15</v>
      </c>
      <c r="D72" s="16">
        <f t="shared" si="3"/>
        <v>45.5</v>
      </c>
      <c r="E72"/>
      <c r="F72"/>
      <c r="J72"/>
      <c r="K72"/>
      <c r="L72"/>
      <c r="M72"/>
      <c r="N72"/>
    </row>
    <row r="73" spans="1:14" ht="15.75">
      <c r="A73" s="108" t="s">
        <v>3</v>
      </c>
      <c r="B73" s="323">
        <v>44.6</v>
      </c>
      <c r="C73">
        <v>16</v>
      </c>
      <c r="D73" s="16">
        <f t="shared" si="3"/>
        <v>55.4</v>
      </c>
      <c r="E73"/>
      <c r="F73"/>
      <c r="J73"/>
      <c r="K73"/>
      <c r="L73"/>
      <c r="M73"/>
      <c r="N73"/>
    </row>
    <row r="74" spans="1:14" ht="12.75">
      <c r="A74" s="1"/>
      <c r="B74" s="1"/>
      <c r="C74"/>
      <c r="D74"/>
      <c r="E74"/>
      <c r="F74"/>
      <c r="J74"/>
      <c r="K74"/>
      <c r="L74"/>
      <c r="M74"/>
      <c r="N74"/>
    </row>
    <row r="75" spans="1:14" ht="12.75">
      <c r="A75"/>
      <c r="B75"/>
      <c r="C75"/>
      <c r="D75"/>
      <c r="E75"/>
      <c r="F75"/>
      <c r="J75"/>
      <c r="K75"/>
      <c r="L75"/>
      <c r="M75"/>
      <c r="N75"/>
    </row>
    <row r="76" spans="1:14" ht="15.75">
      <c r="A76" s="108" t="s">
        <v>24</v>
      </c>
      <c r="B76" s="323">
        <v>61.602008218775985</v>
      </c>
      <c r="C76"/>
      <c r="D76"/>
      <c r="E76"/>
      <c r="F76"/>
      <c r="J76"/>
      <c r="K76"/>
      <c r="L76"/>
      <c r="M76"/>
      <c r="N76"/>
    </row>
    <row r="77" spans="1:14" ht="15.75">
      <c r="A77" s="108" t="s">
        <v>17</v>
      </c>
      <c r="B77" s="323">
        <v>42.413918720726684</v>
      </c>
      <c r="J77"/>
      <c r="K77"/>
      <c r="L77"/>
      <c r="M77"/>
      <c r="N77"/>
    </row>
    <row r="78" spans="1:14" ht="15.75">
      <c r="A78" s="108" t="s">
        <v>4</v>
      </c>
      <c r="B78" s="323">
        <v>38.270478399308146</v>
      </c>
      <c r="J78"/>
      <c r="K78"/>
      <c r="L78"/>
      <c r="M78"/>
      <c r="N78"/>
    </row>
    <row r="79" spans="1:14" ht="15.75">
      <c r="A79" s="108" t="s">
        <v>19</v>
      </c>
      <c r="B79" s="323">
        <v>16.9556309650053</v>
      </c>
      <c r="J79"/>
      <c r="K79"/>
      <c r="L79"/>
      <c r="M79"/>
      <c r="N79"/>
    </row>
    <row r="80" spans="1:14" ht="15.75">
      <c r="A80" s="108" t="s">
        <v>10</v>
      </c>
      <c r="B80" s="323">
        <v>16.437507219591083</v>
      </c>
      <c r="J80"/>
      <c r="K80"/>
      <c r="L80"/>
      <c r="M80"/>
      <c r="N80"/>
    </row>
    <row r="81" spans="1:14" ht="15.75">
      <c r="A81" s="108" t="s">
        <v>21</v>
      </c>
      <c r="B81" s="323">
        <v>15.766196260406714</v>
      </c>
      <c r="J81"/>
      <c r="K81"/>
      <c r="L81"/>
      <c r="M81"/>
      <c r="N81"/>
    </row>
    <row r="82" spans="1:14" ht="15.75">
      <c r="A82" s="108" t="s">
        <v>18</v>
      </c>
      <c r="B82" s="323">
        <v>14.81103502330762</v>
      </c>
      <c r="J82"/>
      <c r="K82"/>
      <c r="L82"/>
      <c r="M82"/>
      <c r="N82"/>
    </row>
    <row r="83" spans="1:14" ht="15.75">
      <c r="A83" s="108" t="s">
        <v>13</v>
      </c>
      <c r="B83" s="323">
        <v>13.934466673078772</v>
      </c>
      <c r="J83"/>
      <c r="K83"/>
      <c r="L83"/>
      <c r="M83"/>
      <c r="N83"/>
    </row>
    <row r="84" spans="1:14" ht="15.75">
      <c r="A84" s="108" t="s">
        <v>11</v>
      </c>
      <c r="B84" s="323">
        <v>12.308769872745458</v>
      </c>
      <c r="J84"/>
      <c r="K84"/>
      <c r="L84"/>
      <c r="M84"/>
      <c r="N84"/>
    </row>
    <row r="85" spans="1:14" ht="15.75">
      <c r="A85" s="108" t="s">
        <v>20</v>
      </c>
      <c r="B85" s="323">
        <v>11.33047305794718</v>
      </c>
      <c r="J85"/>
      <c r="K85"/>
      <c r="L85"/>
      <c r="M85"/>
      <c r="N85"/>
    </row>
    <row r="86" spans="1:14" ht="15.75">
      <c r="A86" s="108" t="s">
        <v>6</v>
      </c>
      <c r="B86" s="323">
        <v>11.159891937805252</v>
      </c>
      <c r="J86"/>
      <c r="K86"/>
      <c r="L86"/>
      <c r="M86"/>
      <c r="N86"/>
    </row>
    <row r="87" spans="1:14" ht="15.75">
      <c r="A87" s="108" t="s">
        <v>8</v>
      </c>
      <c r="B87" s="323">
        <v>10.29407645987957</v>
      </c>
      <c r="J87"/>
      <c r="K87"/>
      <c r="L87"/>
      <c r="M87"/>
      <c r="N87"/>
    </row>
    <row r="88" spans="1:14" ht="15.75">
      <c r="A88" s="108" t="s">
        <v>5</v>
      </c>
      <c r="B88" s="323">
        <v>9.454938226478545</v>
      </c>
      <c r="J88"/>
      <c r="K88"/>
      <c r="L88"/>
      <c r="M88"/>
      <c r="N88"/>
    </row>
    <row r="89" spans="1:14" ht="15.75">
      <c r="A89" s="108" t="s">
        <v>12</v>
      </c>
      <c r="B89" s="323">
        <v>9.4062215628091</v>
      </c>
      <c r="J89"/>
      <c r="K89"/>
      <c r="L89"/>
      <c r="M89"/>
      <c r="N89"/>
    </row>
    <row r="90" spans="1:14" ht="15.75">
      <c r="A90" s="108" t="s">
        <v>14</v>
      </c>
      <c r="B90" s="323">
        <v>8.945641471184478</v>
      </c>
      <c r="J90"/>
      <c r="K90"/>
      <c r="L90"/>
      <c r="M90"/>
      <c r="N90"/>
    </row>
    <row r="91" spans="1:14" ht="15.75">
      <c r="A91" s="108" t="s">
        <v>1</v>
      </c>
      <c r="B91" s="323">
        <v>8.856862108169564</v>
      </c>
      <c r="J91"/>
      <c r="K91"/>
      <c r="L91"/>
      <c r="M91"/>
      <c r="N91"/>
    </row>
    <row r="92" spans="1:14" ht="15.75">
      <c r="A92" s="108" t="s">
        <v>3</v>
      </c>
      <c r="B92" s="323">
        <v>7.752416580667355</v>
      </c>
      <c r="J92"/>
      <c r="K92"/>
      <c r="L92"/>
      <c r="M92"/>
      <c r="N92"/>
    </row>
    <row r="93" spans="1:14" ht="15.75">
      <c r="A93" s="108" t="s">
        <v>16</v>
      </c>
      <c r="B93" s="323">
        <v>7.188861557383349</v>
      </c>
      <c r="J93"/>
      <c r="K93"/>
      <c r="L93"/>
      <c r="M93"/>
      <c r="N93"/>
    </row>
    <row r="94" spans="1:14" ht="15.75">
      <c r="A94" s="108" t="s">
        <v>23</v>
      </c>
      <c r="B94" s="323">
        <v>6.910011614401858</v>
      </c>
      <c r="J94"/>
      <c r="K94"/>
      <c r="L94"/>
      <c r="M94"/>
      <c r="N94"/>
    </row>
    <row r="95" spans="1:14" ht="15.75">
      <c r="A95" s="108" t="s">
        <v>2</v>
      </c>
      <c r="B95" s="323">
        <v>5.415934959349594</v>
      </c>
      <c r="J95"/>
      <c r="K95"/>
      <c r="L95"/>
      <c r="M95"/>
      <c r="N95"/>
    </row>
    <row r="96" spans="1:14" ht="15.75">
      <c r="A96" s="108" t="s">
        <v>7</v>
      </c>
      <c r="B96" s="323">
        <v>5.094947811595474</v>
      </c>
      <c r="J96"/>
      <c r="K96"/>
      <c r="L96"/>
      <c r="M96"/>
      <c r="N96"/>
    </row>
    <row r="97" spans="1:14" ht="15.75">
      <c r="A97" s="108" t="s">
        <v>0</v>
      </c>
      <c r="B97" s="323">
        <v>5.052218638790036</v>
      </c>
      <c r="J97"/>
      <c r="K97"/>
      <c r="L97"/>
      <c r="M97"/>
      <c r="N97"/>
    </row>
    <row r="98" spans="1:14" ht="15.75">
      <c r="A98" s="108" t="s">
        <v>15</v>
      </c>
      <c r="B98" s="323">
        <v>4.4553872782345305</v>
      </c>
      <c r="J98"/>
      <c r="K98"/>
      <c r="L98"/>
      <c r="M98"/>
      <c r="N98"/>
    </row>
    <row r="99" spans="1:2" ht="15.75">
      <c r="A99" s="108" t="s">
        <v>22</v>
      </c>
      <c r="B99" s="323">
        <v>4.198205215035557</v>
      </c>
    </row>
    <row r="100" spans="1:3" ht="15.75">
      <c r="A100" s="108" t="s">
        <v>9</v>
      </c>
      <c r="B100" s="323">
        <v>3.2059790328035174</v>
      </c>
      <c r="C100" s="101">
        <f>B76/B100</f>
        <v>19.2147258570519</v>
      </c>
    </row>
    <row r="101" spans="1:2" ht="12.75">
      <c r="A101" s="1"/>
      <c r="B101" s="1"/>
    </row>
    <row r="102" spans="1:2" ht="15.75">
      <c r="A102" s="108" t="s">
        <v>26</v>
      </c>
      <c r="B102" s="109">
        <v>279.7407813773945</v>
      </c>
    </row>
    <row r="103" spans="1:2" ht="15.75">
      <c r="A103" s="108" t="s">
        <v>29</v>
      </c>
      <c r="B103" s="109">
        <v>192.52660045712898</v>
      </c>
    </row>
    <row r="104" spans="1:2" ht="15.75">
      <c r="A104" s="108" t="s">
        <v>30</v>
      </c>
      <c r="B104" s="109">
        <v>107.74146525065105</v>
      </c>
    </row>
    <row r="105" spans="1:2" ht="15.75">
      <c r="A105" s="108" t="s">
        <v>28</v>
      </c>
      <c r="B105" s="109">
        <v>104.67804081967802</v>
      </c>
    </row>
    <row r="106" spans="1:2" ht="15.75">
      <c r="A106" s="108" t="s">
        <v>27</v>
      </c>
      <c r="B106" s="109">
        <v>97.54943521261107</v>
      </c>
    </row>
    <row r="107" spans="1:2" ht="15.75">
      <c r="A107" s="106" t="s">
        <v>165</v>
      </c>
      <c r="B107" s="109"/>
    </row>
  </sheetData>
  <sheetProtection/>
  <mergeCells count="6">
    <mergeCell ref="A1:E2"/>
    <mergeCell ref="B7:D7"/>
    <mergeCell ref="A7:A8"/>
    <mergeCell ref="E7:E8"/>
    <mergeCell ref="A4:E4"/>
    <mergeCell ref="A5:E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9"/>
  <sheetViews>
    <sheetView zoomScale="95" zoomScaleNormal="95" zoomScalePageLayoutView="0" workbookViewId="0" topLeftCell="C1">
      <selection activeCell="A3" sqref="A3:B27"/>
    </sheetView>
  </sheetViews>
  <sheetFormatPr defaultColWidth="9.00390625" defaultRowHeight="12.75"/>
  <cols>
    <col min="1" max="1" width="19.875" style="167" customWidth="1"/>
    <col min="2" max="2" width="10.75390625" style="167" bestFit="1" customWidth="1"/>
    <col min="3" max="3" width="14.875" style="167" bestFit="1" customWidth="1"/>
    <col min="4" max="16384" width="9.125" style="167" customWidth="1"/>
  </cols>
  <sheetData>
    <row r="1" spans="1:2" ht="12.75">
      <c r="A1" s="194"/>
      <c r="B1" s="194"/>
    </row>
    <row r="2" spans="1:3" ht="12.75">
      <c r="A2" s="196"/>
      <c r="B2" s="196" t="s">
        <v>258</v>
      </c>
      <c r="C2" s="196" t="s">
        <v>259</v>
      </c>
    </row>
    <row r="3" spans="1:3" ht="18.75">
      <c r="A3" s="164" t="s">
        <v>196</v>
      </c>
      <c r="B3" s="176">
        <v>20774.3</v>
      </c>
      <c r="C3" s="176">
        <v>106.88</v>
      </c>
    </row>
    <row r="4" spans="1:3" ht="18.75">
      <c r="A4" s="164" t="s">
        <v>11</v>
      </c>
      <c r="B4" s="176">
        <v>19585.6</v>
      </c>
      <c r="C4" s="176">
        <v>94.66</v>
      </c>
    </row>
    <row r="5" spans="1:3" ht="18.75">
      <c r="A5" s="164" t="s">
        <v>13</v>
      </c>
      <c r="B5" s="176">
        <v>17514.5</v>
      </c>
      <c r="C5" s="176">
        <v>99.32</v>
      </c>
    </row>
    <row r="6" spans="1:3" ht="18.75">
      <c r="A6" s="165" t="s">
        <v>10</v>
      </c>
      <c r="B6" s="176">
        <v>17498.7</v>
      </c>
      <c r="C6" s="176">
        <v>105.77</v>
      </c>
    </row>
    <row r="7" spans="1:3" ht="18.75">
      <c r="A7" s="164" t="s">
        <v>197</v>
      </c>
      <c r="B7" s="176">
        <v>15715.1</v>
      </c>
      <c r="C7" s="176">
        <v>100.12</v>
      </c>
    </row>
    <row r="8" spans="1:3" ht="18.75">
      <c r="A8" s="164" t="s">
        <v>195</v>
      </c>
      <c r="B8" s="176">
        <v>14981.6</v>
      </c>
      <c r="C8" s="176">
        <v>98.07</v>
      </c>
    </row>
    <row r="9" spans="1:3" ht="18.75">
      <c r="A9" s="165" t="s">
        <v>17</v>
      </c>
      <c r="B9" s="176">
        <v>14801</v>
      </c>
      <c r="C9" s="176">
        <v>103.63</v>
      </c>
    </row>
    <row r="10" spans="1:3" ht="18.75">
      <c r="A10" s="164" t="s">
        <v>1</v>
      </c>
      <c r="B10" s="176">
        <v>14449.6</v>
      </c>
      <c r="C10" s="176">
        <v>104.76</v>
      </c>
    </row>
    <row r="11" spans="1:3" ht="18.75">
      <c r="A11" s="165" t="s">
        <v>19</v>
      </c>
      <c r="B11" s="176">
        <v>12487.3</v>
      </c>
      <c r="C11" s="176">
        <v>111.42</v>
      </c>
    </row>
    <row r="12" spans="1:3" ht="18.75">
      <c r="A12" s="164" t="s">
        <v>18</v>
      </c>
      <c r="B12" s="176">
        <v>12449.5</v>
      </c>
      <c r="C12" s="176">
        <v>102.61</v>
      </c>
    </row>
    <row r="13" spans="1:3" ht="18.75">
      <c r="A13" s="164" t="s">
        <v>8</v>
      </c>
      <c r="B13" s="176">
        <v>12266.6</v>
      </c>
      <c r="C13" s="176">
        <v>98.64</v>
      </c>
    </row>
    <row r="14" spans="1:3" ht="18.75">
      <c r="A14" s="164" t="s">
        <v>4</v>
      </c>
      <c r="B14" s="176">
        <v>11188.2</v>
      </c>
      <c r="C14" s="176">
        <v>106.58</v>
      </c>
    </row>
    <row r="15" spans="1:3" ht="18.75">
      <c r="A15" s="164" t="s">
        <v>5</v>
      </c>
      <c r="B15" s="176">
        <v>9509.3</v>
      </c>
      <c r="C15" s="176">
        <v>98.46</v>
      </c>
    </row>
    <row r="16" spans="1:3" ht="18.75">
      <c r="A16" s="164" t="s">
        <v>6</v>
      </c>
      <c r="B16" s="176">
        <v>8435.3</v>
      </c>
      <c r="C16" s="176">
        <v>105.99</v>
      </c>
    </row>
    <row r="17" spans="1:3" ht="18.75">
      <c r="A17" s="165" t="s">
        <v>15</v>
      </c>
      <c r="B17" s="176">
        <v>7227.6</v>
      </c>
      <c r="C17" s="176">
        <v>107.59</v>
      </c>
    </row>
    <row r="18" spans="1:3" ht="18.75">
      <c r="A18" s="165" t="s">
        <v>16</v>
      </c>
      <c r="B18" s="176">
        <v>6753.4</v>
      </c>
      <c r="C18" s="176">
        <v>146.39</v>
      </c>
    </row>
    <row r="19" spans="1:3" ht="18.75">
      <c r="A19" s="164" t="s">
        <v>12</v>
      </c>
      <c r="B19" s="176">
        <v>6559.2</v>
      </c>
      <c r="C19" s="176">
        <v>96.61</v>
      </c>
    </row>
    <row r="20" spans="1:3" ht="18.75">
      <c r="A20" s="164" t="s">
        <v>198</v>
      </c>
      <c r="B20" s="176">
        <v>6119.5</v>
      </c>
      <c r="C20" s="176">
        <v>106.38</v>
      </c>
    </row>
    <row r="21" spans="1:3" ht="18.75">
      <c r="A21" s="164" t="s">
        <v>194</v>
      </c>
      <c r="B21" s="176">
        <v>5187.2</v>
      </c>
      <c r="C21" s="176">
        <v>95</v>
      </c>
    </row>
    <row r="22" spans="1:3" ht="18.75">
      <c r="A22" s="164" t="s">
        <v>2</v>
      </c>
      <c r="B22" s="176">
        <v>4912.6</v>
      </c>
      <c r="C22" s="176">
        <v>78.24</v>
      </c>
    </row>
    <row r="23" spans="1:3" ht="18.75">
      <c r="A23" s="164" t="s">
        <v>0</v>
      </c>
      <c r="B23" s="176">
        <v>4433.4</v>
      </c>
      <c r="C23" s="176">
        <v>104.79</v>
      </c>
    </row>
    <row r="24" spans="1:3" ht="18.75">
      <c r="A24" s="165" t="s">
        <v>3</v>
      </c>
      <c r="B24" s="176">
        <v>4118.7</v>
      </c>
      <c r="C24" s="176">
        <v>93.5</v>
      </c>
    </row>
    <row r="25" spans="1:3" ht="18.75">
      <c r="A25" s="164" t="s">
        <v>7</v>
      </c>
      <c r="B25" s="176">
        <v>3649.2</v>
      </c>
      <c r="C25" s="176">
        <v>97.59</v>
      </c>
    </row>
    <row r="26" spans="1:3" ht="18.75">
      <c r="A26" s="164" t="s">
        <v>9</v>
      </c>
      <c r="B26" s="176">
        <v>1981.9</v>
      </c>
      <c r="C26" s="176">
        <v>113.81</v>
      </c>
    </row>
    <row r="27" spans="1:3" ht="18.75">
      <c r="A27" s="164" t="s">
        <v>20</v>
      </c>
      <c r="B27" s="176">
        <v>1442.5</v>
      </c>
      <c r="C27" s="176">
        <v>109.16</v>
      </c>
    </row>
    <row r="29" ht="12.75">
      <c r="A29" s="196"/>
    </row>
  </sheetData>
  <sheetProtection/>
  <printOptions/>
  <pageMargins left="0.3937007874015748" right="0.3937007874015748" top="0.5905511811023623" bottom="0.5905511811023623" header="0.31496062992125984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9"/>
  <sheetViews>
    <sheetView zoomScale="96" zoomScaleNormal="96" zoomScaleSheetLayoutView="100" zoomScalePageLayoutView="0" workbookViewId="0" topLeftCell="A1">
      <selection activeCell="P6" sqref="P6"/>
    </sheetView>
  </sheetViews>
  <sheetFormatPr defaultColWidth="9.00390625" defaultRowHeight="12.75"/>
  <cols>
    <col min="1" max="1" width="17.875" style="167" customWidth="1"/>
    <col min="2" max="16384" width="9.125" style="167" customWidth="1"/>
  </cols>
  <sheetData>
    <row r="1" spans="1:2" ht="12.75">
      <c r="A1" s="194"/>
      <c r="B1" s="194"/>
    </row>
    <row r="2" spans="1:3" ht="12.75">
      <c r="A2" s="196"/>
      <c r="B2" s="196" t="s">
        <v>260</v>
      </c>
      <c r="C2" s="196" t="s">
        <v>261</v>
      </c>
    </row>
    <row r="3" spans="1:3" ht="18.75">
      <c r="A3" s="164" t="s">
        <v>31</v>
      </c>
      <c r="B3" s="332">
        <v>2259</v>
      </c>
      <c r="C3" s="185">
        <v>105.1</v>
      </c>
    </row>
    <row r="4" ht="12.75">
      <c r="C4" s="208"/>
    </row>
    <row r="5" spans="1:3" ht="18.75">
      <c r="A5" s="165" t="s">
        <v>10</v>
      </c>
      <c r="B5" s="327">
        <v>2979</v>
      </c>
      <c r="C5" s="176">
        <v>106.2</v>
      </c>
    </row>
    <row r="6" spans="1:3" ht="18.75">
      <c r="A6" s="164" t="s">
        <v>13</v>
      </c>
      <c r="B6" s="327">
        <v>2696</v>
      </c>
      <c r="C6" s="176">
        <v>98.8</v>
      </c>
    </row>
    <row r="7" spans="1:3" ht="18.75">
      <c r="A7" s="164" t="s">
        <v>196</v>
      </c>
      <c r="B7" s="327">
        <v>2503</v>
      </c>
      <c r="C7" s="176">
        <v>104.7</v>
      </c>
    </row>
    <row r="8" spans="1:3" ht="18.75">
      <c r="A8" s="165" t="s">
        <v>17</v>
      </c>
      <c r="B8" s="327">
        <v>2485</v>
      </c>
      <c r="C8" s="176">
        <v>108.7</v>
      </c>
    </row>
    <row r="9" spans="1:3" ht="18.75">
      <c r="A9" s="164" t="s">
        <v>6</v>
      </c>
      <c r="B9" s="327">
        <v>2485</v>
      </c>
      <c r="C9" s="176">
        <v>107.8</v>
      </c>
    </row>
    <row r="10" spans="1:3" ht="18.75">
      <c r="A10" s="164" t="s">
        <v>11</v>
      </c>
      <c r="B10" s="327">
        <v>2447</v>
      </c>
      <c r="C10" s="176">
        <v>104.5</v>
      </c>
    </row>
    <row r="11" spans="1:3" ht="18.75">
      <c r="A11" s="164" t="s">
        <v>18</v>
      </c>
      <c r="B11" s="327">
        <v>2386</v>
      </c>
      <c r="C11" s="176">
        <v>104.7</v>
      </c>
    </row>
    <row r="12" spans="1:3" ht="18.75">
      <c r="A12" s="164" t="s">
        <v>195</v>
      </c>
      <c r="B12" s="327">
        <v>2331</v>
      </c>
      <c r="C12" s="176">
        <v>96</v>
      </c>
    </row>
    <row r="13" spans="1:3" ht="18.75">
      <c r="A13" s="165" t="s">
        <v>16</v>
      </c>
      <c r="B13" s="327">
        <v>2324</v>
      </c>
      <c r="C13" s="176">
        <v>126.2</v>
      </c>
    </row>
    <row r="14" spans="1:3" ht="18.75">
      <c r="A14" s="165" t="s">
        <v>15</v>
      </c>
      <c r="B14" s="327">
        <v>2280</v>
      </c>
      <c r="C14" s="176">
        <v>107.6</v>
      </c>
    </row>
    <row r="15" spans="1:3" ht="18.75">
      <c r="A15" s="164" t="s">
        <v>12</v>
      </c>
      <c r="B15" s="327">
        <v>2235</v>
      </c>
      <c r="C15" s="176">
        <v>100.6</v>
      </c>
    </row>
    <row r="16" spans="1:3" ht="18.75">
      <c r="A16" s="164" t="s">
        <v>5</v>
      </c>
      <c r="B16" s="327">
        <v>2227</v>
      </c>
      <c r="C16" s="176">
        <v>102.4</v>
      </c>
    </row>
    <row r="17" spans="1:3" ht="18.75">
      <c r="A17" s="165" t="s">
        <v>19</v>
      </c>
      <c r="B17" s="327">
        <v>2208</v>
      </c>
      <c r="C17" s="176">
        <v>108.5</v>
      </c>
    </row>
    <row r="18" spans="1:3" ht="18.75">
      <c r="A18" s="164" t="s">
        <v>197</v>
      </c>
      <c r="B18" s="327">
        <v>2191</v>
      </c>
      <c r="C18" s="176">
        <v>99.7</v>
      </c>
    </row>
    <row r="19" spans="1:3" ht="18.75">
      <c r="A19" s="164" t="s">
        <v>1</v>
      </c>
      <c r="B19" s="327">
        <v>2152</v>
      </c>
      <c r="C19" s="176">
        <v>113.3</v>
      </c>
    </row>
    <row r="20" spans="1:3" ht="18.75">
      <c r="A20" s="164" t="s">
        <v>8</v>
      </c>
      <c r="B20" s="327">
        <v>2136</v>
      </c>
      <c r="C20" s="176">
        <v>99.3</v>
      </c>
    </row>
    <row r="21" spans="1:3" ht="18.75">
      <c r="A21" s="164" t="s">
        <v>194</v>
      </c>
      <c r="B21" s="327">
        <v>2057</v>
      </c>
      <c r="C21" s="176">
        <v>103.2</v>
      </c>
    </row>
    <row r="22" spans="1:3" ht="18.75">
      <c r="A22" s="164" t="s">
        <v>4</v>
      </c>
      <c r="B22" s="327">
        <v>2042</v>
      </c>
      <c r="C22" s="176">
        <v>106</v>
      </c>
    </row>
    <row r="23" spans="1:3" ht="18.75">
      <c r="A23" s="164" t="s">
        <v>20</v>
      </c>
      <c r="B23" s="327">
        <v>1998</v>
      </c>
      <c r="C23" s="176">
        <v>106.2</v>
      </c>
    </row>
    <row r="24" spans="1:3" ht="18.75">
      <c r="A24" s="164" t="s">
        <v>9</v>
      </c>
      <c r="B24" s="327">
        <v>1978</v>
      </c>
      <c r="C24" s="176">
        <v>123.5</v>
      </c>
    </row>
    <row r="25" spans="1:3" ht="18.75">
      <c r="A25" s="164" t="s">
        <v>198</v>
      </c>
      <c r="B25" s="327">
        <v>1878</v>
      </c>
      <c r="C25" s="176">
        <v>106.3</v>
      </c>
    </row>
    <row r="26" spans="1:3" ht="18.75">
      <c r="A26" s="164" t="s">
        <v>7</v>
      </c>
      <c r="B26" s="327">
        <v>1800</v>
      </c>
      <c r="C26" s="176">
        <v>95.9</v>
      </c>
    </row>
    <row r="27" spans="1:3" ht="18.75">
      <c r="A27" s="165" t="s">
        <v>3</v>
      </c>
      <c r="B27" s="327">
        <v>1668</v>
      </c>
      <c r="C27" s="176">
        <v>106.6</v>
      </c>
    </row>
    <row r="28" spans="1:3" ht="18.75">
      <c r="A28" s="164" t="s">
        <v>0</v>
      </c>
      <c r="B28" s="327">
        <v>1555</v>
      </c>
      <c r="C28" s="176">
        <v>111.4</v>
      </c>
    </row>
    <row r="29" spans="1:3" ht="18.75">
      <c r="A29" s="164" t="s">
        <v>2</v>
      </c>
      <c r="B29" s="327">
        <v>1256</v>
      </c>
      <c r="C29" s="176">
        <v>96.5</v>
      </c>
    </row>
  </sheetData>
  <sheetProtection/>
  <printOptions/>
  <pageMargins left="0.3937007874015748" right="0.3937007874015748" top="0.5905511811023623" bottom="0.3937007874015748" header="0.31496062992125984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AB21" sqref="AB21"/>
    </sheetView>
  </sheetViews>
  <sheetFormatPr defaultColWidth="9.00390625" defaultRowHeight="12.75"/>
  <cols>
    <col min="1" max="1" width="16.75390625" style="209" customWidth="1"/>
    <col min="2" max="2" width="11.625" style="209" hidden="1" customWidth="1"/>
    <col min="3" max="4" width="11.875" style="209" hidden="1" customWidth="1"/>
    <col min="5" max="5" width="12.125" style="209" hidden="1" customWidth="1"/>
    <col min="6" max="6" width="10.75390625" style="209" hidden="1" customWidth="1"/>
    <col min="7" max="7" width="12.125" style="209" hidden="1" customWidth="1"/>
    <col min="8" max="8" width="10.625" style="209" hidden="1" customWidth="1"/>
    <col min="9" max="9" width="12.25390625" style="209" hidden="1" customWidth="1"/>
    <col min="10" max="10" width="10.75390625" style="209" hidden="1" customWidth="1"/>
    <col min="11" max="11" width="12.00390625" style="209" hidden="1" customWidth="1"/>
    <col min="12" max="12" width="10.625" style="209" hidden="1" customWidth="1"/>
    <col min="13" max="13" width="13.875" style="209" hidden="1" customWidth="1"/>
    <col min="14" max="14" width="13.125" style="209" hidden="1" customWidth="1"/>
    <col min="15" max="15" width="10.375" style="209" hidden="1" customWidth="1"/>
    <col min="16" max="16" width="13.875" style="209" hidden="1" customWidth="1"/>
    <col min="17" max="17" width="13.00390625" style="209" hidden="1" customWidth="1"/>
    <col min="18" max="18" width="10.75390625" style="209" hidden="1" customWidth="1"/>
    <col min="19" max="19" width="14.125" style="209" customWidth="1"/>
    <col min="20" max="20" width="12.875" style="209" customWidth="1"/>
    <col min="21" max="21" width="10.75390625" style="209" customWidth="1"/>
    <col min="22" max="22" width="13.375" style="209" customWidth="1"/>
    <col min="23" max="23" width="13.125" style="209" customWidth="1"/>
    <col min="24" max="24" width="10.75390625" style="209" customWidth="1"/>
    <col min="25" max="25" width="13.375" style="209" customWidth="1"/>
    <col min="26" max="16384" width="9.125" style="209" customWidth="1"/>
  </cols>
  <sheetData>
    <row r="1" spans="1:25" ht="20.25">
      <c r="A1" s="421" t="s">
        <v>212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2"/>
      <c r="W1" s="422"/>
      <c r="X1" s="422"/>
      <c r="Y1" s="422"/>
    </row>
    <row r="3" spans="1:25" ht="42" customHeight="1">
      <c r="A3" s="423" t="s">
        <v>220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3"/>
      <c r="V3" s="422"/>
      <c r="W3" s="422"/>
      <c r="X3" s="422"/>
      <c r="Y3" s="422"/>
    </row>
    <row r="4" spans="6:10" ht="13.5" customHeight="1" thickBot="1">
      <c r="F4" s="238"/>
      <c r="G4" s="238"/>
      <c r="H4" s="238"/>
      <c r="I4" s="238"/>
      <c r="J4" s="238"/>
    </row>
    <row r="5" spans="1:25" ht="17.25" thickBot="1">
      <c r="A5" s="424" t="s">
        <v>213</v>
      </c>
      <c r="B5" s="427" t="s">
        <v>221</v>
      </c>
      <c r="C5" s="427" t="s">
        <v>222</v>
      </c>
      <c r="D5" s="429" t="s">
        <v>238</v>
      </c>
      <c r="E5" s="410" t="s">
        <v>214</v>
      </c>
      <c r="F5" s="412"/>
      <c r="G5" s="432" t="s">
        <v>215</v>
      </c>
      <c r="H5" s="413"/>
      <c r="I5" s="410" t="s">
        <v>216</v>
      </c>
      <c r="J5" s="412"/>
      <c r="K5" s="432" t="s">
        <v>217</v>
      </c>
      <c r="L5" s="413"/>
      <c r="M5" s="410" t="s">
        <v>223</v>
      </c>
      <c r="N5" s="411"/>
      <c r="O5" s="412"/>
      <c r="P5" s="410" t="s">
        <v>224</v>
      </c>
      <c r="Q5" s="411"/>
      <c r="R5" s="413"/>
      <c r="S5" s="416" t="s">
        <v>308</v>
      </c>
      <c r="T5" s="411"/>
      <c r="U5" s="417"/>
      <c r="V5" s="416" t="s">
        <v>309</v>
      </c>
      <c r="W5" s="411"/>
      <c r="X5" s="417"/>
      <c r="Y5" s="418" t="s">
        <v>239</v>
      </c>
    </row>
    <row r="6" spans="1:25" ht="18" customHeight="1">
      <c r="A6" s="425"/>
      <c r="B6" s="428"/>
      <c r="C6" s="428"/>
      <c r="D6" s="430"/>
      <c r="E6" s="403" t="s">
        <v>225</v>
      </c>
      <c r="F6" s="414" t="s">
        <v>226</v>
      </c>
      <c r="G6" s="405" t="s">
        <v>225</v>
      </c>
      <c r="H6" s="407" t="s">
        <v>226</v>
      </c>
      <c r="I6" s="403" t="s">
        <v>225</v>
      </c>
      <c r="J6" s="414" t="s">
        <v>226</v>
      </c>
      <c r="K6" s="405" t="s">
        <v>225</v>
      </c>
      <c r="L6" s="407" t="s">
        <v>226</v>
      </c>
      <c r="M6" s="403" t="s">
        <v>227</v>
      </c>
      <c r="N6" s="403" t="s">
        <v>228</v>
      </c>
      <c r="O6" s="407" t="s">
        <v>226</v>
      </c>
      <c r="P6" s="403" t="s">
        <v>227</v>
      </c>
      <c r="Q6" s="405" t="s">
        <v>228</v>
      </c>
      <c r="R6" s="407" t="s">
        <v>226</v>
      </c>
      <c r="S6" s="403" t="s">
        <v>227</v>
      </c>
      <c r="T6" s="405" t="s">
        <v>228</v>
      </c>
      <c r="U6" s="407" t="s">
        <v>226</v>
      </c>
      <c r="V6" s="403" t="s">
        <v>227</v>
      </c>
      <c r="W6" s="405" t="s">
        <v>228</v>
      </c>
      <c r="X6" s="407" t="s">
        <v>226</v>
      </c>
      <c r="Y6" s="419"/>
    </row>
    <row r="7" spans="1:25" ht="60" customHeight="1" thickBot="1">
      <c r="A7" s="426"/>
      <c r="B7" s="428"/>
      <c r="C7" s="428"/>
      <c r="D7" s="431"/>
      <c r="E7" s="404"/>
      <c r="F7" s="415"/>
      <c r="G7" s="406"/>
      <c r="H7" s="408"/>
      <c r="I7" s="404"/>
      <c r="J7" s="415"/>
      <c r="K7" s="406"/>
      <c r="L7" s="408"/>
      <c r="M7" s="404"/>
      <c r="N7" s="404"/>
      <c r="O7" s="408"/>
      <c r="P7" s="404"/>
      <c r="Q7" s="406"/>
      <c r="R7" s="408"/>
      <c r="S7" s="409"/>
      <c r="T7" s="406"/>
      <c r="U7" s="408"/>
      <c r="V7" s="404"/>
      <c r="W7" s="406"/>
      <c r="X7" s="408"/>
      <c r="Y7" s="420"/>
    </row>
    <row r="8" spans="1:25" ht="32.25" thickBot="1">
      <c r="A8" s="239" t="s">
        <v>106</v>
      </c>
      <c r="B8" s="240">
        <v>1544426</v>
      </c>
      <c r="C8" s="222">
        <v>1535297</v>
      </c>
      <c r="D8" s="223">
        <v>1528488</v>
      </c>
      <c r="E8" s="224">
        <v>14657117</v>
      </c>
      <c r="F8" s="210">
        <v>32.7</v>
      </c>
      <c r="G8" s="241">
        <v>8950308</v>
      </c>
      <c r="H8" s="242">
        <v>42.8</v>
      </c>
      <c r="I8" s="243">
        <v>6701783</v>
      </c>
      <c r="J8" s="210">
        <v>41.6</v>
      </c>
      <c r="K8" s="244">
        <v>6106496</v>
      </c>
      <c r="L8" s="225">
        <v>30.5</v>
      </c>
      <c r="M8" s="245">
        <v>11399392</v>
      </c>
      <c r="N8" s="246">
        <f aca="true" t="shared" si="0" ref="N8:N38">M8/B8*1000</f>
        <v>7380.989442032185</v>
      </c>
      <c r="O8" s="210">
        <v>25.5</v>
      </c>
      <c r="P8" s="245">
        <v>18842486</v>
      </c>
      <c r="Q8" s="246">
        <f aca="true" t="shared" si="1" ref="Q8:Q38">P8/B8*1000</f>
        <v>12200.316492988333</v>
      </c>
      <c r="R8" s="225">
        <v>27.7</v>
      </c>
      <c r="S8" s="247">
        <v>5920831</v>
      </c>
      <c r="T8" s="248">
        <f>S8/D8*1000</f>
        <v>3873.6522628898624</v>
      </c>
      <c r="U8" s="249">
        <v>44</v>
      </c>
      <c r="V8" s="224">
        <v>13367487</v>
      </c>
      <c r="W8" s="248">
        <f aca="true" t="shared" si="2" ref="W8:W38">V8/G8*1000</f>
        <v>1493.52256927918</v>
      </c>
      <c r="X8" s="249">
        <v>30.4</v>
      </c>
      <c r="Y8" s="250">
        <f>S8/V8*100</f>
        <v>44.29277544836962</v>
      </c>
    </row>
    <row r="9" spans="1:25" ht="24.75" customHeight="1">
      <c r="A9" s="251" t="s">
        <v>13</v>
      </c>
      <c r="B9" s="252">
        <v>21080</v>
      </c>
      <c r="C9" s="253">
        <v>20785.5</v>
      </c>
      <c r="D9" s="226">
        <v>20794</v>
      </c>
      <c r="E9" s="227">
        <v>19408</v>
      </c>
      <c r="F9" s="211">
        <v>37.5</v>
      </c>
      <c r="G9" s="254">
        <v>18607</v>
      </c>
      <c r="H9" s="255">
        <v>38.7</v>
      </c>
      <c r="I9" s="228">
        <v>4227</v>
      </c>
      <c r="J9" s="212">
        <v>52.8</v>
      </c>
      <c r="K9" s="256">
        <v>21161</v>
      </c>
      <c r="L9" s="229">
        <v>23.3</v>
      </c>
      <c r="M9" s="215">
        <v>54568</v>
      </c>
      <c r="N9" s="257">
        <f t="shared" si="0"/>
        <v>2588.614800759013</v>
      </c>
      <c r="O9" s="212">
        <v>16.7</v>
      </c>
      <c r="P9" s="215">
        <v>50024</v>
      </c>
      <c r="Q9" s="257">
        <f t="shared" si="1"/>
        <v>2373.055028462998</v>
      </c>
      <c r="R9" s="229">
        <v>19.4</v>
      </c>
      <c r="S9" s="258">
        <v>12236</v>
      </c>
      <c r="T9" s="259">
        <f aca="true" t="shared" si="3" ref="T9:T38">S9/D9*1000</f>
        <v>588.4389727806098</v>
      </c>
      <c r="U9" s="260">
        <v>33.3</v>
      </c>
      <c r="V9" s="227">
        <v>11912</v>
      </c>
      <c r="W9" s="259">
        <f t="shared" si="2"/>
        <v>640.1891761165152</v>
      </c>
      <c r="X9" s="260">
        <v>33.3</v>
      </c>
      <c r="Y9" s="261">
        <f>S9/V9*100</f>
        <v>102.71994627266623</v>
      </c>
    </row>
    <row r="10" spans="1:25" ht="24.75" customHeight="1">
      <c r="A10" s="262" t="s">
        <v>21</v>
      </c>
      <c r="B10" s="263">
        <v>37001</v>
      </c>
      <c r="C10" s="253">
        <v>36844</v>
      </c>
      <c r="D10" s="230">
        <v>36635</v>
      </c>
      <c r="E10" s="231">
        <v>35411</v>
      </c>
      <c r="F10" s="213">
        <v>28.3</v>
      </c>
      <c r="G10" s="264">
        <v>-176</v>
      </c>
      <c r="H10" s="265">
        <v>31.4</v>
      </c>
      <c r="I10" s="232">
        <v>-1596</v>
      </c>
      <c r="J10" s="214">
        <v>47.8</v>
      </c>
      <c r="K10" s="256">
        <v>35868</v>
      </c>
      <c r="L10" s="233">
        <v>25</v>
      </c>
      <c r="M10" s="215">
        <v>-8113</v>
      </c>
      <c r="N10" s="257">
        <f t="shared" si="0"/>
        <v>-219.2643442069133</v>
      </c>
      <c r="O10" s="214">
        <v>34.6</v>
      </c>
      <c r="P10" s="215">
        <v>52157</v>
      </c>
      <c r="Q10" s="257">
        <f t="shared" si="1"/>
        <v>1409.6105510661873</v>
      </c>
      <c r="R10" s="233">
        <v>25.6</v>
      </c>
      <c r="S10" s="266">
        <v>8354</v>
      </c>
      <c r="T10" s="216">
        <f t="shared" si="3"/>
        <v>228.0333014876484</v>
      </c>
      <c r="U10" s="267">
        <v>33.3</v>
      </c>
      <c r="V10" s="231">
        <v>29292</v>
      </c>
      <c r="W10" s="216">
        <f t="shared" si="2"/>
        <v>-166431.81818181818</v>
      </c>
      <c r="X10" s="267">
        <v>22.2</v>
      </c>
      <c r="Y10" s="268">
        <f>S10/V10*100</f>
        <v>28.51973235012973</v>
      </c>
    </row>
    <row r="11" spans="1:25" ht="24.75" customHeight="1">
      <c r="A11" s="262" t="s">
        <v>10</v>
      </c>
      <c r="B11" s="263">
        <v>17327</v>
      </c>
      <c r="C11" s="253">
        <v>17340.5</v>
      </c>
      <c r="D11" s="230">
        <v>17314</v>
      </c>
      <c r="E11" s="231">
        <v>36718</v>
      </c>
      <c r="F11" s="213">
        <v>33.3</v>
      </c>
      <c r="G11" s="264">
        <v>34803</v>
      </c>
      <c r="H11" s="265">
        <v>57.1</v>
      </c>
      <c r="I11" s="232">
        <v>42113</v>
      </c>
      <c r="J11" s="214">
        <v>56.5</v>
      </c>
      <c r="K11" s="256">
        <v>39698</v>
      </c>
      <c r="L11" s="233">
        <v>40</v>
      </c>
      <c r="M11" s="215">
        <v>61545</v>
      </c>
      <c r="N11" s="257">
        <f t="shared" si="0"/>
        <v>3551.9709124487795</v>
      </c>
      <c r="O11" s="214">
        <v>32</v>
      </c>
      <c r="P11" s="215">
        <v>66514</v>
      </c>
      <c r="Q11" s="257">
        <f t="shared" si="1"/>
        <v>3838.74877359035</v>
      </c>
      <c r="R11" s="233">
        <v>26.3</v>
      </c>
      <c r="S11" s="266">
        <v>-3347</v>
      </c>
      <c r="T11" s="216">
        <f t="shared" si="3"/>
        <v>-193.31177082130068</v>
      </c>
      <c r="U11" s="267">
        <v>33.3</v>
      </c>
      <c r="V11" s="231">
        <v>4456</v>
      </c>
      <c r="W11" s="216">
        <f t="shared" si="2"/>
        <v>128.03493951670833</v>
      </c>
      <c r="X11" s="267">
        <v>16.7</v>
      </c>
      <c r="Y11" s="268" t="s">
        <v>229</v>
      </c>
    </row>
    <row r="12" spans="1:25" ht="24.75" customHeight="1">
      <c r="A12" s="262" t="s">
        <v>18</v>
      </c>
      <c r="B12" s="263">
        <v>23880</v>
      </c>
      <c r="C12" s="253">
        <v>24051.5</v>
      </c>
      <c r="D12" s="230">
        <v>24241</v>
      </c>
      <c r="E12" s="231">
        <v>1123061</v>
      </c>
      <c r="F12" s="217">
        <v>40</v>
      </c>
      <c r="G12" s="264">
        <v>9047</v>
      </c>
      <c r="H12" s="269">
        <v>43.8</v>
      </c>
      <c r="I12" s="232">
        <v>34690</v>
      </c>
      <c r="J12" s="214">
        <v>37.8</v>
      </c>
      <c r="K12" s="256">
        <v>52135</v>
      </c>
      <c r="L12" s="233">
        <v>54.2</v>
      </c>
      <c r="M12" s="215">
        <v>49126</v>
      </c>
      <c r="N12" s="257">
        <f t="shared" si="0"/>
        <v>2057.2026800670014</v>
      </c>
      <c r="O12" s="214">
        <v>50</v>
      </c>
      <c r="P12" s="215">
        <v>50005</v>
      </c>
      <c r="Q12" s="257">
        <f t="shared" si="1"/>
        <v>2094.0117252931323</v>
      </c>
      <c r="R12" s="233">
        <v>40</v>
      </c>
      <c r="S12" s="266">
        <v>-61781</v>
      </c>
      <c r="T12" s="216">
        <f t="shared" si="3"/>
        <v>-2548.6159811888947</v>
      </c>
      <c r="U12" s="267">
        <v>50</v>
      </c>
      <c r="V12" s="231">
        <v>9925</v>
      </c>
      <c r="W12" s="216">
        <f t="shared" si="2"/>
        <v>1097.0487454404777</v>
      </c>
      <c r="X12" s="267" t="s">
        <v>229</v>
      </c>
      <c r="Y12" s="268" t="s">
        <v>229</v>
      </c>
    </row>
    <row r="13" spans="1:25" ht="24.75" customHeight="1">
      <c r="A13" s="262" t="s">
        <v>1</v>
      </c>
      <c r="B13" s="263">
        <v>18694</v>
      </c>
      <c r="C13" s="253">
        <v>18483</v>
      </c>
      <c r="D13" s="230">
        <v>18471</v>
      </c>
      <c r="E13" s="231">
        <v>32500</v>
      </c>
      <c r="F13" s="217">
        <v>34.4</v>
      </c>
      <c r="G13" s="264">
        <v>7090</v>
      </c>
      <c r="H13" s="269">
        <v>53.3</v>
      </c>
      <c r="I13" s="232">
        <v>-3530</v>
      </c>
      <c r="J13" s="214">
        <v>61.1</v>
      </c>
      <c r="K13" s="256">
        <v>-3081</v>
      </c>
      <c r="L13" s="233">
        <v>35.3</v>
      </c>
      <c r="M13" s="215">
        <v>14437</v>
      </c>
      <c r="N13" s="257">
        <f t="shared" si="0"/>
        <v>772.2798758960095</v>
      </c>
      <c r="O13" s="214">
        <v>35.3</v>
      </c>
      <c r="P13" s="215">
        <v>8280</v>
      </c>
      <c r="Q13" s="257">
        <f t="shared" si="1"/>
        <v>442.92286295067936</v>
      </c>
      <c r="R13" s="233">
        <v>31.3</v>
      </c>
      <c r="S13" s="266">
        <v>-1070</v>
      </c>
      <c r="T13" s="216">
        <f t="shared" si="3"/>
        <v>-57.928644902820636</v>
      </c>
      <c r="U13" s="267">
        <v>100</v>
      </c>
      <c r="V13" s="231">
        <v>-106</v>
      </c>
      <c r="W13" s="216">
        <f t="shared" si="2"/>
        <v>-14.950634696755994</v>
      </c>
      <c r="X13" s="267">
        <v>100</v>
      </c>
      <c r="Y13" s="268" t="s">
        <v>229</v>
      </c>
    </row>
    <row r="14" spans="1:25" ht="24.75" customHeight="1">
      <c r="A14" s="262" t="s">
        <v>12</v>
      </c>
      <c r="B14" s="263">
        <v>10454</v>
      </c>
      <c r="C14" s="253">
        <v>10318</v>
      </c>
      <c r="D14" s="230">
        <v>10110</v>
      </c>
      <c r="E14" s="231">
        <v>18439</v>
      </c>
      <c r="F14" s="218">
        <v>47.1</v>
      </c>
      <c r="G14" s="264">
        <v>6463</v>
      </c>
      <c r="H14" s="270">
        <v>86.7</v>
      </c>
      <c r="I14" s="232">
        <v>-640</v>
      </c>
      <c r="J14" s="214">
        <v>62.5</v>
      </c>
      <c r="K14" s="256">
        <v>1290</v>
      </c>
      <c r="L14" s="233">
        <v>35.7</v>
      </c>
      <c r="M14" s="215">
        <v>8331</v>
      </c>
      <c r="N14" s="257">
        <f t="shared" si="0"/>
        <v>796.9198392959632</v>
      </c>
      <c r="O14" s="214">
        <v>64.3</v>
      </c>
      <c r="P14" s="215">
        <v>20321</v>
      </c>
      <c r="Q14" s="257">
        <f t="shared" si="1"/>
        <v>1943.8492443083987</v>
      </c>
      <c r="R14" s="233">
        <v>33.3</v>
      </c>
      <c r="S14" s="266">
        <v>689</v>
      </c>
      <c r="T14" s="216">
        <f t="shared" si="3"/>
        <v>68.15034619188921</v>
      </c>
      <c r="U14" s="267" t="s">
        <v>229</v>
      </c>
      <c r="V14" s="231">
        <v>-86</v>
      </c>
      <c r="W14" s="216">
        <f t="shared" si="2"/>
        <v>-13.306514002785084</v>
      </c>
      <c r="X14" s="267">
        <v>100</v>
      </c>
      <c r="Y14" s="268" t="s">
        <v>229</v>
      </c>
    </row>
    <row r="15" spans="1:25" ht="24.75" customHeight="1">
      <c r="A15" s="262" t="s">
        <v>5</v>
      </c>
      <c r="B15" s="263">
        <v>13940</v>
      </c>
      <c r="C15" s="253">
        <v>13785</v>
      </c>
      <c r="D15" s="230">
        <v>13679</v>
      </c>
      <c r="E15" s="231">
        <v>16925</v>
      </c>
      <c r="F15" s="218">
        <v>22.7</v>
      </c>
      <c r="G15" s="264">
        <v>11166</v>
      </c>
      <c r="H15" s="269">
        <v>54.5</v>
      </c>
      <c r="I15" s="232">
        <v>-9838</v>
      </c>
      <c r="J15" s="214">
        <v>48</v>
      </c>
      <c r="K15" s="256">
        <v>15601</v>
      </c>
      <c r="L15" s="233">
        <v>25</v>
      </c>
      <c r="M15" s="215">
        <v>22354</v>
      </c>
      <c r="N15" s="257">
        <f t="shared" si="0"/>
        <v>1603.586800573888</v>
      </c>
      <c r="O15" s="214">
        <v>29.2</v>
      </c>
      <c r="P15" s="215">
        <v>31233</v>
      </c>
      <c r="Q15" s="257">
        <f t="shared" si="1"/>
        <v>2240.5308464849354</v>
      </c>
      <c r="R15" s="233">
        <v>26.1</v>
      </c>
      <c r="S15" s="266">
        <v>-891</v>
      </c>
      <c r="T15" s="216">
        <f t="shared" si="3"/>
        <v>-65.13634037575846</v>
      </c>
      <c r="U15" s="267">
        <v>66.7</v>
      </c>
      <c r="V15" s="231">
        <v>346</v>
      </c>
      <c r="W15" s="216">
        <f t="shared" si="2"/>
        <v>30.986924592512985</v>
      </c>
      <c r="X15" s="267">
        <v>66.7</v>
      </c>
      <c r="Y15" s="268" t="s">
        <v>229</v>
      </c>
    </row>
    <row r="16" spans="1:25" ht="24.75" customHeight="1">
      <c r="A16" s="262" t="s">
        <v>17</v>
      </c>
      <c r="B16" s="263">
        <v>60383</v>
      </c>
      <c r="C16" s="253">
        <v>61652.5</v>
      </c>
      <c r="D16" s="230">
        <v>63411</v>
      </c>
      <c r="E16" s="231">
        <v>94484</v>
      </c>
      <c r="F16" s="218">
        <v>40.4</v>
      </c>
      <c r="G16" s="264">
        <v>108948</v>
      </c>
      <c r="H16" s="270">
        <v>51.1</v>
      </c>
      <c r="I16" s="232">
        <v>47339</v>
      </c>
      <c r="J16" s="214">
        <v>58.7</v>
      </c>
      <c r="K16" s="256">
        <v>84619</v>
      </c>
      <c r="L16" s="233">
        <v>44.9</v>
      </c>
      <c r="M16" s="215">
        <v>107477</v>
      </c>
      <c r="N16" s="257">
        <f t="shared" si="0"/>
        <v>1779.9215010847424</v>
      </c>
      <c r="O16" s="214">
        <v>46.9</v>
      </c>
      <c r="P16" s="215">
        <v>211081</v>
      </c>
      <c r="Q16" s="257">
        <f t="shared" si="1"/>
        <v>3495.702432803935</v>
      </c>
      <c r="R16" s="233">
        <v>52.6</v>
      </c>
      <c r="S16" s="266">
        <v>-62768</v>
      </c>
      <c r="T16" s="216">
        <f t="shared" si="3"/>
        <v>-989.8598035041239</v>
      </c>
      <c r="U16" s="267">
        <v>75</v>
      </c>
      <c r="V16" s="231">
        <v>75506</v>
      </c>
      <c r="W16" s="216">
        <f t="shared" si="2"/>
        <v>693.0462238866248</v>
      </c>
      <c r="X16" s="267">
        <v>25</v>
      </c>
      <c r="Y16" s="268" t="s">
        <v>229</v>
      </c>
    </row>
    <row r="17" spans="1:25" ht="24.75" customHeight="1">
      <c r="A17" s="262" t="s">
        <v>6</v>
      </c>
      <c r="B17" s="263">
        <v>42429</v>
      </c>
      <c r="C17" s="253">
        <v>42417.5</v>
      </c>
      <c r="D17" s="230">
        <v>42383</v>
      </c>
      <c r="E17" s="231">
        <v>38750</v>
      </c>
      <c r="F17" s="217">
        <v>40</v>
      </c>
      <c r="G17" s="264">
        <v>10660</v>
      </c>
      <c r="H17" s="269">
        <v>56.8</v>
      </c>
      <c r="I17" s="232">
        <v>-8487</v>
      </c>
      <c r="J17" s="214">
        <v>34.9</v>
      </c>
      <c r="K17" s="256">
        <v>-18594</v>
      </c>
      <c r="L17" s="233">
        <v>30.8</v>
      </c>
      <c r="M17" s="215">
        <v>-31437</v>
      </c>
      <c r="N17" s="257">
        <f t="shared" si="0"/>
        <v>-740.931909778689</v>
      </c>
      <c r="O17" s="214">
        <v>28.2</v>
      </c>
      <c r="P17" s="215">
        <v>13705</v>
      </c>
      <c r="Q17" s="257">
        <f t="shared" si="1"/>
        <v>323.0102052841217</v>
      </c>
      <c r="R17" s="233">
        <v>38.9</v>
      </c>
      <c r="S17" s="266">
        <v>-13447</v>
      </c>
      <c r="T17" s="216">
        <f t="shared" si="3"/>
        <v>-317.27343510369724</v>
      </c>
      <c r="U17" s="267">
        <v>53.8</v>
      </c>
      <c r="V17" s="231">
        <v>-5606</v>
      </c>
      <c r="W17" s="216">
        <f t="shared" si="2"/>
        <v>-525.8911819887429</v>
      </c>
      <c r="X17" s="267">
        <v>46.2</v>
      </c>
      <c r="Y17" s="268" t="s">
        <v>229</v>
      </c>
    </row>
    <row r="18" spans="1:25" ht="24.75" customHeight="1">
      <c r="A18" s="262" t="s">
        <v>20</v>
      </c>
      <c r="B18" s="263">
        <v>20710</v>
      </c>
      <c r="C18" s="253">
        <v>20777.5</v>
      </c>
      <c r="D18" s="230">
        <v>20674</v>
      </c>
      <c r="E18" s="231">
        <v>-10015</v>
      </c>
      <c r="F18" s="218">
        <v>36.8</v>
      </c>
      <c r="G18" s="264">
        <v>-12245</v>
      </c>
      <c r="H18" s="270">
        <v>64.7</v>
      </c>
      <c r="I18" s="232">
        <v>-37810</v>
      </c>
      <c r="J18" s="214">
        <v>70</v>
      </c>
      <c r="K18" s="256">
        <v>-59584</v>
      </c>
      <c r="L18" s="233">
        <v>50</v>
      </c>
      <c r="M18" s="215">
        <v>-50833</v>
      </c>
      <c r="N18" s="257">
        <f t="shared" si="0"/>
        <v>-2454.514727184935</v>
      </c>
      <c r="O18" s="214">
        <v>60</v>
      </c>
      <c r="P18" s="215">
        <v>-10031</v>
      </c>
      <c r="Q18" s="257">
        <f t="shared" si="1"/>
        <v>-484.35538387252535</v>
      </c>
      <c r="R18" s="233">
        <v>43.8</v>
      </c>
      <c r="S18" s="266">
        <v>-17071</v>
      </c>
      <c r="T18" s="216">
        <f t="shared" si="3"/>
        <v>-825.7231305020799</v>
      </c>
      <c r="U18" s="267">
        <v>55.6</v>
      </c>
      <c r="V18" s="231">
        <v>-23683</v>
      </c>
      <c r="W18" s="216">
        <f t="shared" si="2"/>
        <v>1934.0955492037565</v>
      </c>
      <c r="X18" s="267">
        <v>55.6</v>
      </c>
      <c r="Y18" s="268" t="s">
        <v>229</v>
      </c>
    </row>
    <row r="19" spans="1:25" ht="24.75" customHeight="1">
      <c r="A19" s="262" t="s">
        <v>16</v>
      </c>
      <c r="B19" s="263">
        <v>13365</v>
      </c>
      <c r="C19" s="253">
        <v>13160</v>
      </c>
      <c r="D19" s="230">
        <v>13009</v>
      </c>
      <c r="E19" s="231">
        <v>14741</v>
      </c>
      <c r="F19" s="218">
        <v>57.7</v>
      </c>
      <c r="G19" s="264">
        <v>-4478</v>
      </c>
      <c r="H19" s="270">
        <v>60.9</v>
      </c>
      <c r="I19" s="232">
        <v>-486</v>
      </c>
      <c r="J19" s="214">
        <v>48.1</v>
      </c>
      <c r="K19" s="256">
        <v>-3259</v>
      </c>
      <c r="L19" s="233">
        <v>40</v>
      </c>
      <c r="M19" s="215">
        <v>-18333</v>
      </c>
      <c r="N19" s="257">
        <f t="shared" si="0"/>
        <v>-1371.7171717171716</v>
      </c>
      <c r="O19" s="214">
        <v>56.7</v>
      </c>
      <c r="P19" s="215">
        <v>11996</v>
      </c>
      <c r="Q19" s="257">
        <f t="shared" si="1"/>
        <v>897.5682753460532</v>
      </c>
      <c r="R19" s="233">
        <v>33.3</v>
      </c>
      <c r="S19" s="266">
        <v>-8459</v>
      </c>
      <c r="T19" s="216">
        <f t="shared" si="3"/>
        <v>-650.2421400568837</v>
      </c>
      <c r="U19" s="267">
        <v>50</v>
      </c>
      <c r="V19" s="231">
        <v>-4165</v>
      </c>
      <c r="W19" s="216">
        <f t="shared" si="2"/>
        <v>930.1027244305493</v>
      </c>
      <c r="X19" s="267">
        <v>75</v>
      </c>
      <c r="Y19" s="268" t="s">
        <v>229</v>
      </c>
    </row>
    <row r="20" spans="1:25" ht="24.75" customHeight="1">
      <c r="A20" s="262" t="s">
        <v>4</v>
      </c>
      <c r="B20" s="263">
        <v>25748</v>
      </c>
      <c r="C20" s="253">
        <v>25594</v>
      </c>
      <c r="D20" s="230">
        <v>25439</v>
      </c>
      <c r="E20" s="231">
        <v>35851</v>
      </c>
      <c r="F20" s="218">
        <v>26.2</v>
      </c>
      <c r="G20" s="264">
        <v>18955</v>
      </c>
      <c r="H20" s="270">
        <v>37.8</v>
      </c>
      <c r="I20" s="232">
        <v>40288</v>
      </c>
      <c r="J20" s="214">
        <v>48.8</v>
      </c>
      <c r="K20" s="256">
        <v>47160</v>
      </c>
      <c r="L20" s="233">
        <v>32.5</v>
      </c>
      <c r="M20" s="215">
        <v>67611</v>
      </c>
      <c r="N20" s="257">
        <f t="shared" si="0"/>
        <v>2625.873854279944</v>
      </c>
      <c r="O20" s="214">
        <v>32.5</v>
      </c>
      <c r="P20" s="215">
        <v>74659</v>
      </c>
      <c r="Q20" s="257">
        <f t="shared" si="1"/>
        <v>2899.6038527264254</v>
      </c>
      <c r="R20" s="233">
        <v>36.1</v>
      </c>
      <c r="S20" s="266">
        <v>64500</v>
      </c>
      <c r="T20" s="216">
        <f t="shared" si="3"/>
        <v>2535.477023467904</v>
      </c>
      <c r="U20" s="267">
        <v>27.3</v>
      </c>
      <c r="V20" s="231">
        <v>16556</v>
      </c>
      <c r="W20" s="216">
        <f t="shared" si="2"/>
        <v>873.4370878396202</v>
      </c>
      <c r="X20" s="267">
        <v>27.3</v>
      </c>
      <c r="Y20" s="268">
        <f>S20/V20*100</f>
        <v>389.5868567286784</v>
      </c>
    </row>
    <row r="21" spans="1:25" ht="24.75" customHeight="1">
      <c r="A21" s="262" t="s">
        <v>22</v>
      </c>
      <c r="B21" s="263">
        <v>21715</v>
      </c>
      <c r="C21" s="253">
        <v>21039.5</v>
      </c>
      <c r="D21" s="230">
        <v>20671</v>
      </c>
      <c r="E21" s="231">
        <v>2806</v>
      </c>
      <c r="F21" s="218">
        <v>40.6</v>
      </c>
      <c r="G21" s="264">
        <v>-22367</v>
      </c>
      <c r="H21" s="269">
        <v>58.1</v>
      </c>
      <c r="I21" s="232">
        <v>-10142</v>
      </c>
      <c r="J21" s="214">
        <v>69</v>
      </c>
      <c r="K21" s="256">
        <v>5221</v>
      </c>
      <c r="L21" s="233">
        <v>31.8</v>
      </c>
      <c r="M21" s="215">
        <v>14961</v>
      </c>
      <c r="N21" s="257">
        <f t="shared" si="0"/>
        <v>688.9707575408703</v>
      </c>
      <c r="O21" s="214">
        <v>40.9</v>
      </c>
      <c r="P21" s="215">
        <v>19202</v>
      </c>
      <c r="Q21" s="257">
        <f t="shared" si="1"/>
        <v>884.2735436334332</v>
      </c>
      <c r="R21" s="233">
        <v>16.7</v>
      </c>
      <c r="S21" s="266">
        <v>-750</v>
      </c>
      <c r="T21" s="216">
        <f t="shared" si="3"/>
        <v>-36.28271491461468</v>
      </c>
      <c r="U21" s="267">
        <v>100</v>
      </c>
      <c r="V21" s="231">
        <v>-1855</v>
      </c>
      <c r="W21" s="216">
        <f t="shared" si="2"/>
        <v>82.9346805561765</v>
      </c>
      <c r="X21" s="267">
        <v>100</v>
      </c>
      <c r="Y21" s="268" t="s">
        <v>229</v>
      </c>
    </row>
    <row r="22" spans="1:25" ht="24.75" customHeight="1">
      <c r="A22" s="271" t="s">
        <v>218</v>
      </c>
      <c r="B22" s="263">
        <v>11639</v>
      </c>
      <c r="C22" s="253">
        <v>11615</v>
      </c>
      <c r="D22" s="230">
        <v>11555</v>
      </c>
      <c r="E22" s="231">
        <v>777</v>
      </c>
      <c r="F22" s="218">
        <v>45.5</v>
      </c>
      <c r="G22" s="264">
        <v>-4450</v>
      </c>
      <c r="H22" s="270">
        <v>50</v>
      </c>
      <c r="I22" s="232">
        <v>-3790</v>
      </c>
      <c r="J22" s="214">
        <v>58.3</v>
      </c>
      <c r="K22" s="256">
        <v>7604</v>
      </c>
      <c r="L22" s="233">
        <v>28.6</v>
      </c>
      <c r="M22" s="215">
        <v>-9151</v>
      </c>
      <c r="N22" s="257">
        <f t="shared" si="0"/>
        <v>-786.2359309219005</v>
      </c>
      <c r="O22" s="214">
        <v>57.1</v>
      </c>
      <c r="P22" s="215">
        <v>-347</v>
      </c>
      <c r="Q22" s="257">
        <f t="shared" si="1"/>
        <v>-29.813557865796028</v>
      </c>
      <c r="R22" s="233">
        <v>33.3</v>
      </c>
      <c r="S22" s="266" t="s">
        <v>229</v>
      </c>
      <c r="T22" s="216" t="s">
        <v>229</v>
      </c>
      <c r="U22" s="267" t="s">
        <v>229</v>
      </c>
      <c r="V22" s="231" t="s">
        <v>229</v>
      </c>
      <c r="W22" s="216" t="s">
        <v>229</v>
      </c>
      <c r="X22" s="267" t="s">
        <v>229</v>
      </c>
      <c r="Y22" s="268" t="s">
        <v>229</v>
      </c>
    </row>
    <row r="23" spans="1:25" ht="24.75" customHeight="1">
      <c r="A23" s="262" t="s">
        <v>3</v>
      </c>
      <c r="B23" s="263">
        <v>11781</v>
      </c>
      <c r="C23" s="253">
        <v>11674</v>
      </c>
      <c r="D23" s="230">
        <v>11628</v>
      </c>
      <c r="E23" s="231">
        <v>27612</v>
      </c>
      <c r="F23" s="218">
        <v>36.8</v>
      </c>
      <c r="G23" s="264">
        <v>-6275</v>
      </c>
      <c r="H23" s="270">
        <v>83.3</v>
      </c>
      <c r="I23" s="232">
        <v>-24204</v>
      </c>
      <c r="J23" s="214">
        <v>89.5</v>
      </c>
      <c r="K23" s="256">
        <v>13639</v>
      </c>
      <c r="L23" s="233">
        <v>26.7</v>
      </c>
      <c r="M23" s="215">
        <v>-4120</v>
      </c>
      <c r="N23" s="257">
        <f t="shared" si="0"/>
        <v>-349.7156438332909</v>
      </c>
      <c r="O23" s="214">
        <v>60</v>
      </c>
      <c r="P23" s="215">
        <v>15804</v>
      </c>
      <c r="Q23" s="257">
        <f t="shared" si="1"/>
        <v>1341.4820473644002</v>
      </c>
      <c r="R23" s="233">
        <v>21.4</v>
      </c>
      <c r="S23" s="266">
        <v>-73363</v>
      </c>
      <c r="T23" s="216">
        <f t="shared" si="3"/>
        <v>-6309.167526659787</v>
      </c>
      <c r="U23" s="267">
        <v>66.7</v>
      </c>
      <c r="V23" s="231">
        <v>1863</v>
      </c>
      <c r="W23" s="216">
        <f t="shared" si="2"/>
        <v>-296.89243027888443</v>
      </c>
      <c r="X23" s="267" t="s">
        <v>229</v>
      </c>
      <c r="Y23" s="268" t="s">
        <v>229</v>
      </c>
    </row>
    <row r="24" spans="1:25" ht="24.75" customHeight="1">
      <c r="A24" s="262" t="s">
        <v>155</v>
      </c>
      <c r="B24" s="263">
        <v>31161</v>
      </c>
      <c r="C24" s="253">
        <v>31110</v>
      </c>
      <c r="D24" s="230">
        <v>31077</v>
      </c>
      <c r="E24" s="231">
        <v>15149</v>
      </c>
      <c r="F24" s="218">
        <v>48.5</v>
      </c>
      <c r="G24" s="264">
        <v>7524</v>
      </c>
      <c r="H24" s="270">
        <v>35.5</v>
      </c>
      <c r="I24" s="232">
        <v>1811</v>
      </c>
      <c r="J24" s="214">
        <v>48.5</v>
      </c>
      <c r="K24" s="256">
        <v>20493</v>
      </c>
      <c r="L24" s="233">
        <v>24.1</v>
      </c>
      <c r="M24" s="215">
        <v>44637</v>
      </c>
      <c r="N24" s="257">
        <f t="shared" si="0"/>
        <v>1432.463656493694</v>
      </c>
      <c r="O24" s="214">
        <v>24.1</v>
      </c>
      <c r="P24" s="215">
        <v>25869</v>
      </c>
      <c r="Q24" s="257">
        <f t="shared" si="1"/>
        <v>830.1723307981131</v>
      </c>
      <c r="R24" s="233">
        <v>29</v>
      </c>
      <c r="S24" s="266">
        <v>1714</v>
      </c>
      <c r="T24" s="216">
        <f t="shared" si="3"/>
        <v>55.15332882839399</v>
      </c>
      <c r="U24" s="267">
        <v>50</v>
      </c>
      <c r="V24" s="231">
        <v>5757</v>
      </c>
      <c r="W24" s="216">
        <f t="shared" si="2"/>
        <v>765.1515151515151</v>
      </c>
      <c r="X24" s="267">
        <v>16.7</v>
      </c>
      <c r="Y24" s="268">
        <f>S24/V24*100</f>
        <v>29.772450929303456</v>
      </c>
    </row>
    <row r="25" spans="1:25" ht="24.75" customHeight="1">
      <c r="A25" s="262" t="s">
        <v>11</v>
      </c>
      <c r="B25" s="263">
        <v>29556</v>
      </c>
      <c r="C25" s="253">
        <v>29202.5</v>
      </c>
      <c r="D25" s="230">
        <v>28997</v>
      </c>
      <c r="E25" s="231">
        <v>45098</v>
      </c>
      <c r="F25" s="218">
        <v>25</v>
      </c>
      <c r="G25" s="264">
        <v>20578</v>
      </c>
      <c r="H25" s="269">
        <v>38.7</v>
      </c>
      <c r="I25" s="232">
        <v>19287</v>
      </c>
      <c r="J25" s="214">
        <v>32.3</v>
      </c>
      <c r="K25" s="256">
        <v>77430</v>
      </c>
      <c r="L25" s="233">
        <v>20.5</v>
      </c>
      <c r="M25" s="215">
        <v>98114</v>
      </c>
      <c r="N25" s="257">
        <f t="shared" si="0"/>
        <v>3319.5966977940184</v>
      </c>
      <c r="O25" s="214">
        <v>25</v>
      </c>
      <c r="P25" s="215">
        <v>56060</v>
      </c>
      <c r="Q25" s="257">
        <f t="shared" si="1"/>
        <v>1896.7383949113548</v>
      </c>
      <c r="R25" s="233">
        <v>17.5</v>
      </c>
      <c r="S25" s="266">
        <v>-10688</v>
      </c>
      <c r="T25" s="216">
        <f t="shared" si="3"/>
        <v>-368.5898541228403</v>
      </c>
      <c r="U25" s="267">
        <v>80</v>
      </c>
      <c r="V25" s="231">
        <v>-2222</v>
      </c>
      <c r="W25" s="216">
        <f t="shared" si="2"/>
        <v>-107.97939547089125</v>
      </c>
      <c r="X25" s="267">
        <v>60</v>
      </c>
      <c r="Y25" s="268" t="s">
        <v>229</v>
      </c>
    </row>
    <row r="26" spans="1:25" ht="24.75" customHeight="1">
      <c r="A26" s="262" t="s">
        <v>19</v>
      </c>
      <c r="B26" s="263">
        <v>24607</v>
      </c>
      <c r="C26" s="253">
        <v>23923</v>
      </c>
      <c r="D26" s="230">
        <v>23575</v>
      </c>
      <c r="E26" s="231">
        <v>-19046</v>
      </c>
      <c r="F26" s="217">
        <v>52.9</v>
      </c>
      <c r="G26" s="264">
        <v>-26184</v>
      </c>
      <c r="H26" s="269">
        <v>70</v>
      </c>
      <c r="I26" s="232">
        <v>-54639</v>
      </c>
      <c r="J26" s="214">
        <v>72.4</v>
      </c>
      <c r="K26" s="256">
        <v>-21837</v>
      </c>
      <c r="L26" s="233">
        <v>51.7</v>
      </c>
      <c r="M26" s="215">
        <v>-113894</v>
      </c>
      <c r="N26" s="257">
        <f t="shared" si="0"/>
        <v>-4628.520339740724</v>
      </c>
      <c r="O26" s="214">
        <v>65.5</v>
      </c>
      <c r="P26" s="215">
        <v>-21312</v>
      </c>
      <c r="Q26" s="257">
        <f t="shared" si="1"/>
        <v>-866.0950136140123</v>
      </c>
      <c r="R26" s="233">
        <v>45.5</v>
      </c>
      <c r="S26" s="266">
        <v>-6326</v>
      </c>
      <c r="T26" s="216">
        <f t="shared" si="3"/>
        <v>-268.33510074231174</v>
      </c>
      <c r="U26" s="267">
        <v>66.7</v>
      </c>
      <c r="V26" s="231">
        <v>-8517</v>
      </c>
      <c r="W26" s="216">
        <f t="shared" si="2"/>
        <v>325.2749770852429</v>
      </c>
      <c r="X26" s="267">
        <v>66.7</v>
      </c>
      <c r="Y26" s="268" t="s">
        <v>229</v>
      </c>
    </row>
    <row r="27" spans="1:25" ht="24.75" customHeight="1">
      <c r="A27" s="262" t="s">
        <v>23</v>
      </c>
      <c r="B27" s="263">
        <v>13202</v>
      </c>
      <c r="C27" s="253">
        <v>13044.5</v>
      </c>
      <c r="D27" s="230">
        <v>12915</v>
      </c>
      <c r="E27" s="231">
        <v>-4035</v>
      </c>
      <c r="F27" s="218">
        <v>66.7</v>
      </c>
      <c r="G27" s="264">
        <v>-6066</v>
      </c>
      <c r="H27" s="269">
        <v>70.8</v>
      </c>
      <c r="I27" s="232">
        <v>-2095</v>
      </c>
      <c r="J27" s="214">
        <v>60</v>
      </c>
      <c r="K27" s="256">
        <v>6548</v>
      </c>
      <c r="L27" s="233">
        <v>22.2</v>
      </c>
      <c r="M27" s="215">
        <v>6294</v>
      </c>
      <c r="N27" s="257">
        <f t="shared" si="0"/>
        <v>476.74594758369943</v>
      </c>
      <c r="O27" s="214">
        <v>29.6</v>
      </c>
      <c r="P27" s="215">
        <v>14432</v>
      </c>
      <c r="Q27" s="257">
        <f t="shared" si="1"/>
        <v>1093.167701863354</v>
      </c>
      <c r="R27" s="233">
        <v>33.3</v>
      </c>
      <c r="S27" s="266">
        <v>-1455</v>
      </c>
      <c r="T27" s="216">
        <f t="shared" si="3"/>
        <v>-112.65969802555169</v>
      </c>
      <c r="U27" s="267">
        <v>75</v>
      </c>
      <c r="V27" s="231">
        <v>2905</v>
      </c>
      <c r="W27" s="216">
        <f t="shared" si="2"/>
        <v>-478.89878008572373</v>
      </c>
      <c r="X27" s="267">
        <v>25</v>
      </c>
      <c r="Y27" s="268" t="s">
        <v>229</v>
      </c>
    </row>
    <row r="28" spans="1:25" ht="24.75" customHeight="1">
      <c r="A28" s="262" t="s">
        <v>9</v>
      </c>
      <c r="B28" s="263">
        <v>15120</v>
      </c>
      <c r="C28" s="253">
        <v>14883.5</v>
      </c>
      <c r="D28" s="230">
        <v>14785</v>
      </c>
      <c r="E28" s="231">
        <v>-763</v>
      </c>
      <c r="F28" s="218">
        <v>58.3</v>
      </c>
      <c r="G28" s="264">
        <v>-8049</v>
      </c>
      <c r="H28" s="269">
        <v>54.5</v>
      </c>
      <c r="I28" s="232">
        <v>-2090</v>
      </c>
      <c r="J28" s="214">
        <v>58.3</v>
      </c>
      <c r="K28" s="256">
        <v>-5486</v>
      </c>
      <c r="L28" s="233">
        <v>53.8</v>
      </c>
      <c r="M28" s="215">
        <v>-10035</v>
      </c>
      <c r="N28" s="257">
        <f t="shared" si="0"/>
        <v>-663.6904761904761</v>
      </c>
      <c r="O28" s="214">
        <v>53.8</v>
      </c>
      <c r="P28" s="215">
        <v>-9016</v>
      </c>
      <c r="Q28" s="257">
        <f t="shared" si="1"/>
        <v>-596.2962962962963</v>
      </c>
      <c r="R28" s="233">
        <v>75</v>
      </c>
      <c r="S28" s="266">
        <v>-4412</v>
      </c>
      <c r="T28" s="216">
        <f t="shared" si="3"/>
        <v>-298.41055123435916</v>
      </c>
      <c r="U28" s="267">
        <v>66.7</v>
      </c>
      <c r="V28" s="231">
        <v>740</v>
      </c>
      <c r="W28" s="216">
        <f t="shared" si="2"/>
        <v>-91.93688656976022</v>
      </c>
      <c r="X28" s="267" t="s">
        <v>229</v>
      </c>
      <c r="Y28" s="268" t="s">
        <v>229</v>
      </c>
    </row>
    <row r="29" spans="1:25" ht="24.75" customHeight="1">
      <c r="A29" s="262" t="s">
        <v>24</v>
      </c>
      <c r="B29" s="263">
        <v>41068</v>
      </c>
      <c r="C29" s="253">
        <v>41075.5</v>
      </c>
      <c r="D29" s="230">
        <v>40882</v>
      </c>
      <c r="E29" s="231">
        <v>62001</v>
      </c>
      <c r="F29" s="218">
        <v>35.7</v>
      </c>
      <c r="G29" s="264">
        <v>26964</v>
      </c>
      <c r="H29" s="269">
        <v>49.1</v>
      </c>
      <c r="I29" s="232">
        <v>68969</v>
      </c>
      <c r="J29" s="214">
        <v>29.5</v>
      </c>
      <c r="K29" s="256">
        <v>144972</v>
      </c>
      <c r="L29" s="233">
        <v>26.5</v>
      </c>
      <c r="M29" s="215">
        <v>150409</v>
      </c>
      <c r="N29" s="257">
        <f t="shared" si="0"/>
        <v>3662.437907860134</v>
      </c>
      <c r="O29" s="214">
        <v>39.7</v>
      </c>
      <c r="P29" s="215">
        <v>185916</v>
      </c>
      <c r="Q29" s="257">
        <f t="shared" si="1"/>
        <v>4527.028343235609</v>
      </c>
      <c r="R29" s="233">
        <v>35.3</v>
      </c>
      <c r="S29" s="266">
        <v>53664</v>
      </c>
      <c r="T29" s="216">
        <f t="shared" si="3"/>
        <v>1312.6559365980138</v>
      </c>
      <c r="U29" s="267">
        <v>43.5</v>
      </c>
      <c r="V29" s="231">
        <v>41437</v>
      </c>
      <c r="W29" s="216">
        <f t="shared" si="2"/>
        <v>1536.752707313455</v>
      </c>
      <c r="X29" s="267">
        <v>34.8</v>
      </c>
      <c r="Y29" s="268">
        <f>S29/V29*100</f>
        <v>129.5074450370442</v>
      </c>
    </row>
    <row r="30" spans="1:25" ht="24.75" customHeight="1">
      <c r="A30" s="262" t="s">
        <v>8</v>
      </c>
      <c r="B30" s="263">
        <v>21450</v>
      </c>
      <c r="C30" s="253">
        <v>21462</v>
      </c>
      <c r="D30" s="230">
        <v>21423</v>
      </c>
      <c r="E30" s="231">
        <v>30155</v>
      </c>
      <c r="F30" s="218">
        <v>35.1</v>
      </c>
      <c r="G30" s="264">
        <v>11546</v>
      </c>
      <c r="H30" s="269">
        <v>43.6</v>
      </c>
      <c r="I30" s="232">
        <v>8540</v>
      </c>
      <c r="J30" s="214">
        <v>40.6</v>
      </c>
      <c r="K30" s="256">
        <v>36375</v>
      </c>
      <c r="L30" s="233">
        <v>14.8</v>
      </c>
      <c r="M30" s="215">
        <v>18806</v>
      </c>
      <c r="N30" s="257">
        <f t="shared" si="0"/>
        <v>876.7365967365968</v>
      </c>
      <c r="O30" s="214">
        <v>22.2</v>
      </c>
      <c r="P30" s="215">
        <v>52838</v>
      </c>
      <c r="Q30" s="257">
        <f t="shared" si="1"/>
        <v>2463.310023310023</v>
      </c>
      <c r="R30" s="233">
        <v>22.7</v>
      </c>
      <c r="S30" s="266">
        <v>1996</v>
      </c>
      <c r="T30" s="216">
        <f t="shared" si="3"/>
        <v>93.17089109835223</v>
      </c>
      <c r="U30" s="267">
        <v>25</v>
      </c>
      <c r="V30" s="231">
        <v>3479</v>
      </c>
      <c r="W30" s="216">
        <f t="shared" si="2"/>
        <v>301.31647323748484</v>
      </c>
      <c r="X30" s="267">
        <v>25</v>
      </c>
      <c r="Y30" s="268">
        <f>S30/V30*100</f>
        <v>57.372808278240875</v>
      </c>
    </row>
    <row r="31" spans="1:25" ht="24.75" customHeight="1">
      <c r="A31" s="262" t="s">
        <v>2</v>
      </c>
      <c r="B31" s="263">
        <v>10979</v>
      </c>
      <c r="C31" s="253">
        <v>10667</v>
      </c>
      <c r="D31" s="230">
        <v>10455</v>
      </c>
      <c r="E31" s="231">
        <v>998</v>
      </c>
      <c r="F31" s="218">
        <v>46.2</v>
      </c>
      <c r="G31" s="264">
        <v>-3330</v>
      </c>
      <c r="H31" s="269">
        <v>64</v>
      </c>
      <c r="I31" s="232">
        <v>-2511</v>
      </c>
      <c r="J31" s="214">
        <v>63</v>
      </c>
      <c r="K31" s="256">
        <v>16684</v>
      </c>
      <c r="L31" s="233">
        <v>13</v>
      </c>
      <c r="M31" s="215">
        <v>-496</v>
      </c>
      <c r="N31" s="257">
        <f t="shared" si="0"/>
        <v>-45.1771563894708</v>
      </c>
      <c r="O31" s="214">
        <v>43.5</v>
      </c>
      <c r="P31" s="215">
        <v>-43508</v>
      </c>
      <c r="Q31" s="257">
        <f t="shared" si="1"/>
        <v>-3962.8381455505964</v>
      </c>
      <c r="R31" s="233">
        <v>65.2</v>
      </c>
      <c r="S31" s="266">
        <v>130</v>
      </c>
      <c r="T31" s="216">
        <f t="shared" si="3"/>
        <v>12.434241989478718</v>
      </c>
      <c r="U31" s="267">
        <v>50</v>
      </c>
      <c r="V31" s="231">
        <v>1423</v>
      </c>
      <c r="W31" s="216">
        <f t="shared" si="2"/>
        <v>-427.32732732732734</v>
      </c>
      <c r="X31" s="267">
        <v>50</v>
      </c>
      <c r="Y31" s="268">
        <f>S31/V31*100</f>
        <v>9.135628952916374</v>
      </c>
    </row>
    <row r="32" spans="1:25" ht="24.75" customHeight="1">
      <c r="A32" s="262" t="s">
        <v>7</v>
      </c>
      <c r="B32" s="263">
        <v>22705</v>
      </c>
      <c r="C32" s="253">
        <v>22733</v>
      </c>
      <c r="D32" s="230">
        <v>22802</v>
      </c>
      <c r="E32" s="231">
        <v>9411</v>
      </c>
      <c r="F32" s="218">
        <v>21.1</v>
      </c>
      <c r="G32" s="264">
        <v>-3042</v>
      </c>
      <c r="H32" s="270">
        <v>43.8</v>
      </c>
      <c r="I32" s="232">
        <v>-28929</v>
      </c>
      <c r="J32" s="214">
        <v>42.9</v>
      </c>
      <c r="K32" s="256">
        <v>-5398</v>
      </c>
      <c r="L32" s="233">
        <v>42.1</v>
      </c>
      <c r="M32" s="215">
        <v>-2016</v>
      </c>
      <c r="N32" s="257">
        <f t="shared" si="0"/>
        <v>-88.79101519489099</v>
      </c>
      <c r="O32" s="214">
        <v>57.9</v>
      </c>
      <c r="P32" s="215">
        <v>8422</v>
      </c>
      <c r="Q32" s="257">
        <f t="shared" si="1"/>
        <v>370.931512882625</v>
      </c>
      <c r="R32" s="233">
        <v>40</v>
      </c>
      <c r="S32" s="266">
        <v>2736</v>
      </c>
      <c r="T32" s="216">
        <f t="shared" si="3"/>
        <v>119.98947460749056</v>
      </c>
      <c r="U32" s="267">
        <v>50</v>
      </c>
      <c r="V32" s="231">
        <v>9323</v>
      </c>
      <c r="W32" s="216">
        <f t="shared" si="2"/>
        <v>-3064.760026298488</v>
      </c>
      <c r="X32" s="267">
        <v>33.3</v>
      </c>
      <c r="Y32" s="268">
        <f aca="true" t="shared" si="4" ref="Y32:Y38">S32/V32*100</f>
        <v>29.346776788587363</v>
      </c>
    </row>
    <row r="33" spans="1:25" ht="24.75" customHeight="1">
      <c r="A33" s="262" t="s">
        <v>0</v>
      </c>
      <c r="B33" s="263">
        <v>18217</v>
      </c>
      <c r="C33" s="253">
        <v>18126</v>
      </c>
      <c r="D33" s="230">
        <v>17984</v>
      </c>
      <c r="E33" s="231">
        <v>-23428</v>
      </c>
      <c r="F33" s="218">
        <v>81.5</v>
      </c>
      <c r="G33" s="264">
        <v>-27431</v>
      </c>
      <c r="H33" s="270">
        <v>76.9</v>
      </c>
      <c r="I33" s="232">
        <v>-20022</v>
      </c>
      <c r="J33" s="214">
        <v>72.4</v>
      </c>
      <c r="K33" s="256">
        <v>1590</v>
      </c>
      <c r="L33" s="233">
        <v>31.8</v>
      </c>
      <c r="M33" s="215">
        <v>2303</v>
      </c>
      <c r="N33" s="257">
        <f t="shared" si="0"/>
        <v>126.42037657133449</v>
      </c>
      <c r="O33" s="214">
        <v>54.5</v>
      </c>
      <c r="P33" s="215">
        <v>6342</v>
      </c>
      <c r="Q33" s="257">
        <f t="shared" si="1"/>
        <v>348.1363561508481</v>
      </c>
      <c r="R33" s="233">
        <v>61.1</v>
      </c>
      <c r="S33" s="266">
        <v>888</v>
      </c>
      <c r="T33" s="216">
        <f t="shared" si="3"/>
        <v>49.37722419928826</v>
      </c>
      <c r="U33" s="267">
        <v>40</v>
      </c>
      <c r="V33" s="231">
        <v>1222</v>
      </c>
      <c r="W33" s="216">
        <f t="shared" si="2"/>
        <v>-44.548138966862304</v>
      </c>
      <c r="X33" s="267">
        <v>40</v>
      </c>
      <c r="Y33" s="268">
        <f t="shared" si="4"/>
        <v>72.66775777414075</v>
      </c>
    </row>
    <row r="34" spans="1:25" ht="24.75" customHeight="1">
      <c r="A34" s="262" t="s">
        <v>26</v>
      </c>
      <c r="B34" s="263">
        <v>619468</v>
      </c>
      <c r="C34" s="253">
        <v>614479</v>
      </c>
      <c r="D34" s="230">
        <v>611043</v>
      </c>
      <c r="E34" s="231">
        <v>11150362</v>
      </c>
      <c r="F34" s="217">
        <v>23.5</v>
      </c>
      <c r="G34" s="264">
        <v>7301947</v>
      </c>
      <c r="H34" s="269">
        <v>30.6</v>
      </c>
      <c r="I34" s="232">
        <v>5277901</v>
      </c>
      <c r="J34" s="214">
        <v>29.1</v>
      </c>
      <c r="K34" s="256">
        <v>4505419</v>
      </c>
      <c r="L34" s="233">
        <v>25.3</v>
      </c>
      <c r="M34" s="215">
        <v>9168591</v>
      </c>
      <c r="N34" s="257">
        <f t="shared" si="0"/>
        <v>14800.749998385712</v>
      </c>
      <c r="O34" s="214">
        <v>26.9</v>
      </c>
      <c r="P34" s="215">
        <v>15657613</v>
      </c>
      <c r="Q34" s="257">
        <f t="shared" si="1"/>
        <v>25275.902871496186</v>
      </c>
      <c r="R34" s="233">
        <v>20.5</v>
      </c>
      <c r="S34" s="266">
        <v>4979176</v>
      </c>
      <c r="T34" s="216">
        <f t="shared" si="3"/>
        <v>8148.650749619913</v>
      </c>
      <c r="U34" s="267">
        <v>44.8</v>
      </c>
      <c r="V34" s="231">
        <v>11680603</v>
      </c>
      <c r="W34" s="216">
        <f t="shared" si="2"/>
        <v>1599.655954774802</v>
      </c>
      <c r="X34" s="267">
        <v>31.2</v>
      </c>
      <c r="Y34" s="268">
        <f t="shared" si="4"/>
        <v>42.62773077725525</v>
      </c>
    </row>
    <row r="35" spans="1:25" ht="24.75" customHeight="1">
      <c r="A35" s="262" t="s">
        <v>27</v>
      </c>
      <c r="B35" s="263">
        <v>99906</v>
      </c>
      <c r="C35" s="253">
        <v>99595</v>
      </c>
      <c r="D35" s="230">
        <v>98830</v>
      </c>
      <c r="E35" s="231">
        <v>278881</v>
      </c>
      <c r="F35" s="218">
        <v>34.5</v>
      </c>
      <c r="G35" s="264">
        <v>225405</v>
      </c>
      <c r="H35" s="270">
        <v>41.3</v>
      </c>
      <c r="I35" s="232">
        <v>147400</v>
      </c>
      <c r="J35" s="214">
        <v>38</v>
      </c>
      <c r="K35" s="256">
        <v>5933</v>
      </c>
      <c r="L35" s="233">
        <v>41</v>
      </c>
      <c r="M35" s="215">
        <v>62246</v>
      </c>
      <c r="N35" s="257">
        <f t="shared" si="0"/>
        <v>623.0456629231478</v>
      </c>
      <c r="O35" s="214">
        <v>39.3</v>
      </c>
      <c r="P35" s="215">
        <v>412230</v>
      </c>
      <c r="Q35" s="257">
        <f t="shared" si="1"/>
        <v>4126.178607891417</v>
      </c>
      <c r="R35" s="233">
        <v>19.6</v>
      </c>
      <c r="S35" s="266">
        <v>174793</v>
      </c>
      <c r="T35" s="216">
        <f t="shared" si="3"/>
        <v>1768.622887787109</v>
      </c>
      <c r="U35" s="297">
        <v>41.7</v>
      </c>
      <c r="V35" s="231">
        <v>240439</v>
      </c>
      <c r="W35" s="216">
        <f t="shared" si="2"/>
        <v>1066.6977218783966</v>
      </c>
      <c r="X35" s="267">
        <v>22.2</v>
      </c>
      <c r="Y35" s="268">
        <f t="shared" si="4"/>
        <v>72.69744093096378</v>
      </c>
    </row>
    <row r="36" spans="1:25" ht="24.75" customHeight="1">
      <c r="A36" s="262" t="s">
        <v>28</v>
      </c>
      <c r="B36" s="263">
        <v>98039</v>
      </c>
      <c r="C36" s="253">
        <v>97428.5</v>
      </c>
      <c r="D36" s="230">
        <v>96936</v>
      </c>
      <c r="E36" s="231">
        <v>326915</v>
      </c>
      <c r="F36" s="218">
        <v>26.2</v>
      </c>
      <c r="G36" s="264">
        <v>166582</v>
      </c>
      <c r="H36" s="269">
        <v>50</v>
      </c>
      <c r="I36" s="232">
        <v>101005</v>
      </c>
      <c r="J36" s="214">
        <v>36.1</v>
      </c>
      <c r="K36" s="256">
        <v>167097</v>
      </c>
      <c r="L36" s="233">
        <v>23.5</v>
      </c>
      <c r="M36" s="215">
        <v>247932</v>
      </c>
      <c r="N36" s="257">
        <f t="shared" si="0"/>
        <v>2528.91196360632</v>
      </c>
      <c r="O36" s="214">
        <v>23.5</v>
      </c>
      <c r="P36" s="215">
        <v>343112</v>
      </c>
      <c r="Q36" s="257">
        <f t="shared" si="1"/>
        <v>3499.750099450219</v>
      </c>
      <c r="R36" s="233">
        <v>18.8</v>
      </c>
      <c r="S36" s="266">
        <v>90383</v>
      </c>
      <c r="T36" s="216">
        <f t="shared" si="3"/>
        <v>932.3986960468764</v>
      </c>
      <c r="U36" s="267">
        <v>23.3</v>
      </c>
      <c r="V36" s="231">
        <v>144504</v>
      </c>
      <c r="W36" s="216">
        <f t="shared" si="2"/>
        <v>867.4646720534032</v>
      </c>
      <c r="X36" s="267">
        <v>20</v>
      </c>
      <c r="Y36" s="268">
        <f t="shared" si="4"/>
        <v>62.547057520899074</v>
      </c>
    </row>
    <row r="37" spans="1:25" ht="24.75" customHeight="1">
      <c r="A37" s="262" t="s">
        <v>29</v>
      </c>
      <c r="B37" s="263">
        <v>100440</v>
      </c>
      <c r="C37" s="253">
        <v>98878</v>
      </c>
      <c r="D37" s="230">
        <v>97070</v>
      </c>
      <c r="E37" s="231">
        <v>1035801</v>
      </c>
      <c r="F37" s="217">
        <v>18.9</v>
      </c>
      <c r="G37" s="264">
        <v>918546</v>
      </c>
      <c r="H37" s="269">
        <v>31.9</v>
      </c>
      <c r="I37" s="232">
        <v>909399</v>
      </c>
      <c r="J37" s="214">
        <v>34.9</v>
      </c>
      <c r="K37" s="256">
        <v>782707</v>
      </c>
      <c r="L37" s="233">
        <v>39</v>
      </c>
      <c r="M37" s="215">
        <v>1227438</v>
      </c>
      <c r="N37" s="257">
        <f t="shared" si="0"/>
        <v>12220.609318996416</v>
      </c>
      <c r="O37" s="214">
        <v>27.1</v>
      </c>
      <c r="P37" s="215">
        <v>1344780</v>
      </c>
      <c r="Q37" s="257">
        <f t="shared" si="1"/>
        <v>13388.888888888889</v>
      </c>
      <c r="R37" s="233">
        <v>25.9</v>
      </c>
      <c r="S37" s="266">
        <v>663905</v>
      </c>
      <c r="T37" s="216">
        <f t="shared" si="3"/>
        <v>6839.445760791182</v>
      </c>
      <c r="U37" s="267">
        <v>34</v>
      </c>
      <c r="V37" s="231">
        <v>1047078</v>
      </c>
      <c r="W37" s="216">
        <f t="shared" si="2"/>
        <v>1139.92984564736</v>
      </c>
      <c r="X37" s="267">
        <v>20</v>
      </c>
      <c r="Y37" s="268">
        <f t="shared" si="4"/>
        <v>63.40549605664525</v>
      </c>
    </row>
    <row r="38" spans="1:25" ht="24.75" customHeight="1" thickBot="1">
      <c r="A38" s="272" t="s">
        <v>30</v>
      </c>
      <c r="B38" s="273">
        <v>48362</v>
      </c>
      <c r="C38" s="274">
        <v>49152</v>
      </c>
      <c r="D38" s="234">
        <v>49700</v>
      </c>
      <c r="E38" s="235">
        <v>262150</v>
      </c>
      <c r="F38" s="219">
        <v>33.3</v>
      </c>
      <c r="G38" s="275">
        <v>169570</v>
      </c>
      <c r="H38" s="276">
        <v>35.5</v>
      </c>
      <c r="I38" s="236">
        <v>209623</v>
      </c>
      <c r="J38" s="220">
        <v>35.7</v>
      </c>
      <c r="K38" s="277">
        <v>134491</v>
      </c>
      <c r="L38" s="237">
        <v>50</v>
      </c>
      <c r="M38" s="278">
        <v>220640</v>
      </c>
      <c r="N38" s="279">
        <f t="shared" si="0"/>
        <v>4562.259625325669</v>
      </c>
      <c r="O38" s="220">
        <v>38.2</v>
      </c>
      <c r="P38" s="278">
        <v>194105</v>
      </c>
      <c r="Q38" s="279">
        <f t="shared" si="1"/>
        <v>4013.585046110583</v>
      </c>
      <c r="R38" s="237">
        <v>31</v>
      </c>
      <c r="S38" s="280">
        <v>131495</v>
      </c>
      <c r="T38" s="282">
        <f t="shared" si="3"/>
        <v>2645.774647887324</v>
      </c>
      <c r="U38" s="281">
        <v>40.9</v>
      </c>
      <c r="V38" s="235">
        <v>84961</v>
      </c>
      <c r="W38" s="345">
        <f t="shared" si="2"/>
        <v>501.03791944329777</v>
      </c>
      <c r="X38" s="281">
        <v>36.4</v>
      </c>
      <c r="Y38" s="283">
        <f t="shared" si="4"/>
        <v>154.77101258224363</v>
      </c>
    </row>
  </sheetData>
  <sheetProtection/>
  <mergeCells count="35">
    <mergeCell ref="A1:Y1"/>
    <mergeCell ref="A3:Y3"/>
    <mergeCell ref="A5:A7"/>
    <mergeCell ref="B5:B7"/>
    <mergeCell ref="C5:C7"/>
    <mergeCell ref="D5:D7"/>
    <mergeCell ref="E5:F5"/>
    <mergeCell ref="G5:H5"/>
    <mergeCell ref="I5:J5"/>
    <mergeCell ref="K5:L5"/>
    <mergeCell ref="S5:U5"/>
    <mergeCell ref="V5:X5"/>
    <mergeCell ref="Y5:Y7"/>
    <mergeCell ref="E6:E7"/>
    <mergeCell ref="F6:F7"/>
    <mergeCell ref="G6:G7"/>
    <mergeCell ref="H6:H7"/>
    <mergeCell ref="I6:I7"/>
    <mergeCell ref="N6:N7"/>
    <mergeCell ref="O6:O7"/>
    <mergeCell ref="M5:O5"/>
    <mergeCell ref="P5:R5"/>
    <mergeCell ref="J6:J7"/>
    <mergeCell ref="K6:K7"/>
    <mergeCell ref="L6:L7"/>
    <mergeCell ref="M6:M7"/>
    <mergeCell ref="V6:V7"/>
    <mergeCell ref="W6:W7"/>
    <mergeCell ref="X6:X7"/>
    <mergeCell ref="P6:P7"/>
    <mergeCell ref="Q6:Q7"/>
    <mergeCell ref="R6:R7"/>
    <mergeCell ref="S6:S7"/>
    <mergeCell ref="T6:T7"/>
    <mergeCell ref="U6:U7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B45"/>
  <sheetViews>
    <sheetView view="pageBreakPreview" zoomScale="115" zoomScaleSheetLayoutView="115" zoomScalePageLayoutView="0" workbookViewId="0" topLeftCell="A1">
      <selection activeCell="A10" sqref="A10:A40"/>
    </sheetView>
  </sheetViews>
  <sheetFormatPr defaultColWidth="9.00390625" defaultRowHeight="12.75"/>
  <cols>
    <col min="1" max="1" width="15.625" style="221" customWidth="1"/>
    <col min="2" max="2" width="10.75390625" style="221" customWidth="1"/>
    <col min="3" max="12" width="9.125" style="221" customWidth="1"/>
    <col min="13" max="13" width="14.875" style="221" customWidth="1"/>
    <col min="14" max="16384" width="9.125" style="221" customWidth="1"/>
  </cols>
  <sheetData>
    <row r="1" ht="19.5" customHeight="1"/>
    <row r="2" ht="19.5" customHeight="1"/>
    <row r="3" ht="19.5" customHeight="1"/>
    <row r="4" ht="19.5" customHeight="1"/>
    <row r="5" ht="19.5" customHeight="1"/>
    <row r="6" ht="19.5" customHeight="1"/>
    <row r="7" spans="1:2" ht="102.75" thickBot="1">
      <c r="A7" s="221" t="s">
        <v>244</v>
      </c>
      <c r="B7" s="3" t="s">
        <v>245</v>
      </c>
    </row>
    <row r="8" spans="1:2" ht="32.25" thickBot="1">
      <c r="A8" s="284" t="s">
        <v>106</v>
      </c>
      <c r="B8" s="248">
        <v>3873.6522628898624</v>
      </c>
    </row>
    <row r="9" ht="13.5" thickBot="1"/>
    <row r="10" spans="1:2" ht="19.5" customHeight="1">
      <c r="A10" s="251" t="s">
        <v>4</v>
      </c>
      <c r="B10" s="216">
        <v>2535.477023467904</v>
      </c>
    </row>
    <row r="11" spans="1:2" ht="19.5" customHeight="1">
      <c r="A11" s="262" t="s">
        <v>24</v>
      </c>
      <c r="B11" s="216">
        <v>1312.6559365980138</v>
      </c>
    </row>
    <row r="12" spans="1:2" ht="19.5" customHeight="1">
      <c r="A12" s="262" t="s">
        <v>13</v>
      </c>
      <c r="B12" s="216">
        <v>588.4389727806098</v>
      </c>
    </row>
    <row r="13" spans="1:2" ht="19.5" customHeight="1">
      <c r="A13" s="262" t="s">
        <v>21</v>
      </c>
      <c r="B13" s="216">
        <v>228.0333014876484</v>
      </c>
    </row>
    <row r="14" spans="1:2" ht="19.5" customHeight="1">
      <c r="A14" s="262" t="s">
        <v>7</v>
      </c>
      <c r="B14" s="216">
        <v>119.98947460749056</v>
      </c>
    </row>
    <row r="15" spans="1:2" ht="19.5" customHeight="1">
      <c r="A15" s="262" t="s">
        <v>8</v>
      </c>
      <c r="B15" s="216">
        <v>93.17089109835223</v>
      </c>
    </row>
    <row r="16" spans="1:2" ht="19.5" customHeight="1">
      <c r="A16" s="262" t="s">
        <v>12</v>
      </c>
      <c r="B16" s="216">
        <v>68.15034619188921</v>
      </c>
    </row>
    <row r="17" spans="1:2" ht="19.5" customHeight="1">
      <c r="A17" s="262" t="s">
        <v>155</v>
      </c>
      <c r="B17" s="216">
        <v>55.15332882839399</v>
      </c>
    </row>
    <row r="18" spans="1:2" ht="19.5" customHeight="1">
      <c r="A18" s="262" t="s">
        <v>0</v>
      </c>
      <c r="B18" s="216">
        <v>49.37722419928826</v>
      </c>
    </row>
    <row r="19" spans="1:2" ht="19.5" customHeight="1">
      <c r="A19" s="262" t="s">
        <v>2</v>
      </c>
      <c r="B19" s="216">
        <v>12.434241989478718</v>
      </c>
    </row>
    <row r="20" spans="1:2" ht="19.5" customHeight="1">
      <c r="A20" s="271" t="s">
        <v>218</v>
      </c>
      <c r="B20" s="216">
        <v>0</v>
      </c>
    </row>
    <row r="21" spans="1:2" ht="19.5" customHeight="1">
      <c r="A21" s="262" t="s">
        <v>22</v>
      </c>
      <c r="B21" s="216">
        <v>-36.28271491461468</v>
      </c>
    </row>
    <row r="22" spans="1:2" ht="19.5" customHeight="1">
      <c r="A22" s="262" t="s">
        <v>1</v>
      </c>
      <c r="B22" s="216">
        <v>-57.928644902820636</v>
      </c>
    </row>
    <row r="23" spans="1:2" ht="19.5" customHeight="1">
      <c r="A23" s="354" t="s">
        <v>5</v>
      </c>
      <c r="B23" s="216">
        <v>-65.13634037575846</v>
      </c>
    </row>
    <row r="24" spans="1:2" ht="19.5" customHeight="1">
      <c r="A24" s="262" t="s">
        <v>23</v>
      </c>
      <c r="B24" s="355">
        <v>-112.65969802555169</v>
      </c>
    </row>
    <row r="25" spans="1:2" ht="19.5" customHeight="1">
      <c r="A25" s="262" t="s">
        <v>10</v>
      </c>
      <c r="B25" s="216">
        <v>-193.31177082130068</v>
      </c>
    </row>
    <row r="26" spans="1:2" ht="19.5" customHeight="1">
      <c r="A26" s="262" t="s">
        <v>19</v>
      </c>
      <c r="B26" s="216">
        <v>-268.33510074231174</v>
      </c>
    </row>
    <row r="27" spans="1:2" ht="19.5" customHeight="1">
      <c r="A27" s="262" t="s">
        <v>9</v>
      </c>
      <c r="B27" s="216">
        <v>-298.41055123435916</v>
      </c>
    </row>
    <row r="28" spans="1:2" ht="19.5" customHeight="1">
      <c r="A28" s="262" t="s">
        <v>6</v>
      </c>
      <c r="B28" s="216">
        <v>-317.27343510369724</v>
      </c>
    </row>
    <row r="29" spans="1:2" ht="19.5" customHeight="1">
      <c r="A29" s="262" t="s">
        <v>11</v>
      </c>
      <c r="B29" s="216">
        <v>-368.5898541228403</v>
      </c>
    </row>
    <row r="30" spans="1:2" ht="19.5" customHeight="1">
      <c r="A30" s="262" t="s">
        <v>16</v>
      </c>
      <c r="B30" s="216">
        <v>-650.2421400568837</v>
      </c>
    </row>
    <row r="31" spans="1:2" ht="15.75">
      <c r="A31" s="262" t="s">
        <v>20</v>
      </c>
      <c r="B31" s="216">
        <v>-825.7231305020799</v>
      </c>
    </row>
    <row r="32" spans="1:2" ht="15.75">
      <c r="A32" s="262" t="s">
        <v>17</v>
      </c>
      <c r="B32" s="216">
        <v>-989.8598035041239</v>
      </c>
    </row>
    <row r="33" spans="1:2" ht="15.75">
      <c r="A33" s="262" t="s">
        <v>18</v>
      </c>
      <c r="B33" s="216">
        <v>-2548.6159811888947</v>
      </c>
    </row>
    <row r="34" spans="1:2" ht="15.75">
      <c r="A34" s="262" t="s">
        <v>3</v>
      </c>
      <c r="B34" s="216">
        <v>-6309.167526659787</v>
      </c>
    </row>
    <row r="36" spans="1:2" ht="15.75">
      <c r="A36" s="356" t="s">
        <v>26</v>
      </c>
      <c r="B36" s="216">
        <v>8148.650749619913</v>
      </c>
    </row>
    <row r="37" spans="1:2" ht="15.75">
      <c r="A37" s="262" t="s">
        <v>29</v>
      </c>
      <c r="B37" s="342">
        <v>6839.445760791182</v>
      </c>
    </row>
    <row r="38" spans="1:2" ht="15.75">
      <c r="A38" s="262" t="s">
        <v>30</v>
      </c>
      <c r="B38" s="344">
        <v>2645.774647887324</v>
      </c>
    </row>
    <row r="39" spans="1:2" ht="15.75">
      <c r="A39" s="262" t="s">
        <v>27</v>
      </c>
      <c r="B39" s="285">
        <v>1768.622887787109</v>
      </c>
    </row>
    <row r="40" spans="1:2" ht="16.5" thickBot="1">
      <c r="A40" s="272" t="s">
        <v>28</v>
      </c>
      <c r="B40" s="342">
        <v>932.3986960468764</v>
      </c>
    </row>
    <row r="43" spans="1:2" ht="15.75">
      <c r="A43" s="286"/>
      <c r="B43" s="287"/>
    </row>
    <row r="44" spans="1:2" ht="15.75">
      <c r="A44" s="286"/>
      <c r="B44" s="288"/>
    </row>
    <row r="45" spans="1:2" ht="15.75">
      <c r="A45" s="286"/>
      <c r="B45" s="287"/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A10" sqref="A10:B14"/>
    </sheetView>
  </sheetViews>
  <sheetFormatPr defaultColWidth="9.00390625" defaultRowHeight="12.75"/>
  <cols>
    <col min="1" max="1" width="19.625" style="221" customWidth="1"/>
    <col min="2" max="2" width="16.00390625" style="221" customWidth="1"/>
    <col min="3" max="3" width="11.75390625" style="221" customWidth="1"/>
    <col min="4" max="16384" width="9.125" style="221" customWidth="1"/>
  </cols>
  <sheetData>
    <row r="1" spans="1:3" ht="18">
      <c r="A1" s="433" t="s">
        <v>212</v>
      </c>
      <c r="B1" s="433"/>
      <c r="C1" s="433"/>
    </row>
    <row r="4" spans="1:3" ht="18">
      <c r="A4" s="289"/>
      <c r="B4" s="289"/>
      <c r="C4" s="289" t="s">
        <v>230</v>
      </c>
    </row>
    <row r="5" ht="18">
      <c r="C5" s="290" t="s">
        <v>246</v>
      </c>
    </row>
    <row r="6" ht="13.5" customHeight="1" thickBot="1">
      <c r="C6" s="290"/>
    </row>
    <row r="7" spans="1:4" ht="54" customHeight="1" thickBot="1">
      <c r="A7" s="291" t="s">
        <v>219</v>
      </c>
      <c r="B7" s="292" t="s">
        <v>310</v>
      </c>
      <c r="C7" s="293" t="s">
        <v>311</v>
      </c>
      <c r="D7" s="294" t="s">
        <v>312</v>
      </c>
    </row>
    <row r="8" spans="1:4" ht="32.25" thickBot="1">
      <c r="A8" s="295" t="s">
        <v>106</v>
      </c>
      <c r="B8" s="249">
        <v>44</v>
      </c>
      <c r="C8" s="249">
        <v>30.4</v>
      </c>
      <c r="D8" s="296">
        <f>B8-C8</f>
        <v>13.600000000000001</v>
      </c>
    </row>
    <row r="9" spans="1:4" ht="16.5" thickBot="1">
      <c r="A9" s="357"/>
      <c r="B9" s="358"/>
      <c r="C9" s="359"/>
      <c r="D9" s="296"/>
    </row>
    <row r="10" spans="1:4" ht="19.5" customHeight="1">
      <c r="A10" s="360" t="s">
        <v>28</v>
      </c>
      <c r="B10" s="361">
        <v>23.3</v>
      </c>
      <c r="C10" s="362">
        <v>20</v>
      </c>
      <c r="D10" s="296">
        <f aca="true" t="shared" si="0" ref="D10:D40">B10-C10</f>
        <v>3.3000000000000007</v>
      </c>
    </row>
    <row r="11" spans="1:4" ht="19.5" customHeight="1">
      <c r="A11" s="262" t="s">
        <v>29</v>
      </c>
      <c r="B11" s="297">
        <v>34</v>
      </c>
      <c r="C11" s="298">
        <v>20</v>
      </c>
      <c r="D11" s="296">
        <f t="shared" si="0"/>
        <v>14</v>
      </c>
    </row>
    <row r="12" spans="1:4" ht="19.5" customHeight="1">
      <c r="A12" s="262" t="s">
        <v>30</v>
      </c>
      <c r="B12" s="267">
        <v>40.9</v>
      </c>
      <c r="C12" s="298">
        <v>36.4</v>
      </c>
      <c r="D12" s="296">
        <f t="shared" si="0"/>
        <v>4.5</v>
      </c>
    </row>
    <row r="13" spans="1:4" ht="19.5" customHeight="1">
      <c r="A13" s="262" t="s">
        <v>27</v>
      </c>
      <c r="B13" s="267">
        <v>41.7</v>
      </c>
      <c r="C13" s="298">
        <v>22.2</v>
      </c>
      <c r="D13" s="296">
        <f t="shared" si="0"/>
        <v>19.500000000000004</v>
      </c>
    </row>
    <row r="14" spans="1:4" ht="19.5" customHeight="1" thickBot="1">
      <c r="A14" s="272" t="s">
        <v>26</v>
      </c>
      <c r="B14" s="363">
        <v>44.8</v>
      </c>
      <c r="C14" s="343">
        <v>31.2</v>
      </c>
      <c r="D14" s="296">
        <f t="shared" si="0"/>
        <v>13.599999999999998</v>
      </c>
    </row>
    <row r="15" ht="19.5" customHeight="1" thickBot="1">
      <c r="D15" s="296"/>
    </row>
    <row r="16" spans="1:4" ht="20.25" customHeight="1">
      <c r="A16" s="364" t="s">
        <v>218</v>
      </c>
      <c r="B16" s="365">
        <v>0</v>
      </c>
      <c r="C16" s="362">
        <v>0</v>
      </c>
      <c r="D16" s="299">
        <f t="shared" si="0"/>
        <v>0</v>
      </c>
    </row>
    <row r="17" spans="1:4" ht="20.25" customHeight="1">
      <c r="A17" s="262" t="s">
        <v>12</v>
      </c>
      <c r="B17" s="366">
        <v>0</v>
      </c>
      <c r="C17" s="298">
        <v>100</v>
      </c>
      <c r="D17" s="296">
        <f t="shared" si="0"/>
        <v>-100</v>
      </c>
    </row>
    <row r="18" spans="1:4" ht="19.5" customHeight="1">
      <c r="A18" s="262" t="s">
        <v>8</v>
      </c>
      <c r="B18" s="366">
        <v>25</v>
      </c>
      <c r="C18" s="298">
        <v>25</v>
      </c>
      <c r="D18" s="299">
        <f t="shared" si="0"/>
        <v>0</v>
      </c>
    </row>
    <row r="19" spans="1:4" ht="19.5" customHeight="1">
      <c r="A19" s="262" t="s">
        <v>4</v>
      </c>
      <c r="B19" s="366">
        <v>27.3</v>
      </c>
      <c r="C19" s="298">
        <v>27.3</v>
      </c>
      <c r="D19" s="299">
        <f t="shared" si="0"/>
        <v>0</v>
      </c>
    </row>
    <row r="20" spans="1:4" ht="19.5" customHeight="1">
      <c r="A20" s="262" t="s">
        <v>10</v>
      </c>
      <c r="B20" s="366">
        <v>33.3</v>
      </c>
      <c r="C20" s="298">
        <v>16.7</v>
      </c>
      <c r="D20" s="296">
        <f t="shared" si="0"/>
        <v>16.599999999999998</v>
      </c>
    </row>
    <row r="21" spans="1:4" ht="19.5" customHeight="1">
      <c r="A21" s="262" t="s">
        <v>21</v>
      </c>
      <c r="B21" s="366">
        <v>33.3</v>
      </c>
      <c r="C21" s="298">
        <v>22.2</v>
      </c>
      <c r="D21" s="296">
        <f t="shared" si="0"/>
        <v>11.099999999999998</v>
      </c>
    </row>
    <row r="22" spans="1:4" ht="19.5" customHeight="1">
      <c r="A22" s="262" t="s">
        <v>13</v>
      </c>
      <c r="B22" s="366">
        <v>33.3</v>
      </c>
      <c r="C22" s="298">
        <v>33.3</v>
      </c>
      <c r="D22" s="299">
        <f t="shared" si="0"/>
        <v>0</v>
      </c>
    </row>
    <row r="23" spans="1:4" ht="19.5" customHeight="1">
      <c r="A23" s="262" t="s">
        <v>0</v>
      </c>
      <c r="B23" s="366">
        <v>40</v>
      </c>
      <c r="C23" s="298">
        <v>40</v>
      </c>
      <c r="D23" s="299">
        <f t="shared" si="0"/>
        <v>0</v>
      </c>
    </row>
    <row r="24" spans="1:4" ht="19.5" customHeight="1">
      <c r="A24" s="262" t="s">
        <v>24</v>
      </c>
      <c r="B24" s="366">
        <v>43.5</v>
      </c>
      <c r="C24" s="298">
        <v>34.8</v>
      </c>
      <c r="D24" s="296">
        <f t="shared" si="0"/>
        <v>8.700000000000003</v>
      </c>
    </row>
    <row r="25" spans="1:4" ht="19.5" customHeight="1">
      <c r="A25" s="262" t="s">
        <v>18</v>
      </c>
      <c r="B25" s="366">
        <v>50</v>
      </c>
      <c r="C25" s="298">
        <v>0</v>
      </c>
      <c r="D25" s="296">
        <f t="shared" si="0"/>
        <v>50</v>
      </c>
    </row>
    <row r="26" spans="1:4" ht="19.5" customHeight="1">
      <c r="A26" s="262" t="s">
        <v>155</v>
      </c>
      <c r="B26" s="366">
        <v>50</v>
      </c>
      <c r="C26" s="298">
        <v>16.7</v>
      </c>
      <c r="D26" s="296">
        <f t="shared" si="0"/>
        <v>33.3</v>
      </c>
    </row>
    <row r="27" spans="1:4" ht="19.5" customHeight="1">
      <c r="A27" s="262" t="s">
        <v>7</v>
      </c>
      <c r="B27" s="366">
        <v>50</v>
      </c>
      <c r="C27" s="298">
        <v>33.3</v>
      </c>
      <c r="D27" s="296">
        <f t="shared" si="0"/>
        <v>16.700000000000003</v>
      </c>
    </row>
    <row r="28" spans="1:4" ht="19.5" customHeight="1">
      <c r="A28" s="262" t="s">
        <v>2</v>
      </c>
      <c r="B28" s="366">
        <v>50</v>
      </c>
      <c r="C28" s="298">
        <v>50</v>
      </c>
      <c r="D28" s="299">
        <f t="shared" si="0"/>
        <v>0</v>
      </c>
    </row>
    <row r="29" spans="1:4" ht="19.5" customHeight="1">
      <c r="A29" s="262" t="s">
        <v>16</v>
      </c>
      <c r="B29" s="366">
        <v>50</v>
      </c>
      <c r="C29" s="298">
        <v>75</v>
      </c>
      <c r="D29" s="296">
        <f t="shared" si="0"/>
        <v>-25</v>
      </c>
    </row>
    <row r="30" spans="1:4" ht="19.5" customHeight="1">
      <c r="A30" s="262" t="s">
        <v>6</v>
      </c>
      <c r="B30" s="366">
        <v>53.8</v>
      </c>
      <c r="C30" s="298">
        <v>46.2</v>
      </c>
      <c r="D30" s="296">
        <f t="shared" si="0"/>
        <v>7.599999999999994</v>
      </c>
    </row>
    <row r="31" spans="1:4" ht="19.5" customHeight="1">
      <c r="A31" s="262" t="s">
        <v>20</v>
      </c>
      <c r="B31" s="366">
        <v>55.6</v>
      </c>
      <c r="C31" s="298">
        <v>55.6</v>
      </c>
      <c r="D31" s="299">
        <f t="shared" si="0"/>
        <v>0</v>
      </c>
    </row>
    <row r="32" spans="1:4" ht="19.5" customHeight="1">
      <c r="A32" s="262" t="s">
        <v>3</v>
      </c>
      <c r="B32" s="366">
        <v>66.7</v>
      </c>
      <c r="C32" s="298">
        <v>0</v>
      </c>
      <c r="D32" s="296">
        <f t="shared" si="0"/>
        <v>66.7</v>
      </c>
    </row>
    <row r="33" spans="1:4" ht="19.5" customHeight="1">
      <c r="A33" s="262" t="s">
        <v>9</v>
      </c>
      <c r="B33" s="366">
        <v>66.7</v>
      </c>
      <c r="C33" s="298">
        <v>0</v>
      </c>
      <c r="D33" s="296">
        <f t="shared" si="0"/>
        <v>66.7</v>
      </c>
    </row>
    <row r="34" spans="1:4" ht="19.5" customHeight="1">
      <c r="A34" s="262" t="s">
        <v>5</v>
      </c>
      <c r="B34" s="366">
        <v>66.7</v>
      </c>
      <c r="C34" s="298">
        <v>66.7</v>
      </c>
      <c r="D34" s="299">
        <f t="shared" si="0"/>
        <v>0</v>
      </c>
    </row>
    <row r="35" spans="1:4" ht="19.5" customHeight="1">
      <c r="A35" s="262" t="s">
        <v>19</v>
      </c>
      <c r="B35" s="366">
        <v>66.7</v>
      </c>
      <c r="C35" s="298">
        <v>66.7</v>
      </c>
      <c r="D35" s="299">
        <f t="shared" si="0"/>
        <v>0</v>
      </c>
    </row>
    <row r="36" spans="1:4" ht="19.5" customHeight="1">
      <c r="A36" s="262" t="s">
        <v>17</v>
      </c>
      <c r="B36" s="366">
        <v>75</v>
      </c>
      <c r="C36" s="298">
        <v>25</v>
      </c>
      <c r="D36" s="296">
        <f t="shared" si="0"/>
        <v>50</v>
      </c>
    </row>
    <row r="37" spans="1:4" ht="19.5" customHeight="1">
      <c r="A37" s="262" t="s">
        <v>23</v>
      </c>
      <c r="B37" s="366">
        <v>75</v>
      </c>
      <c r="C37" s="298">
        <v>25</v>
      </c>
      <c r="D37" s="296">
        <f t="shared" si="0"/>
        <v>50</v>
      </c>
    </row>
    <row r="38" spans="1:4" ht="19.5" customHeight="1">
      <c r="A38" s="262" t="s">
        <v>11</v>
      </c>
      <c r="B38" s="366">
        <v>80</v>
      </c>
      <c r="C38" s="298">
        <v>60</v>
      </c>
      <c r="D38" s="296">
        <f t="shared" si="0"/>
        <v>20</v>
      </c>
    </row>
    <row r="39" spans="1:4" ht="19.5" customHeight="1">
      <c r="A39" s="262" t="s">
        <v>1</v>
      </c>
      <c r="B39" s="366">
        <v>100</v>
      </c>
      <c r="C39" s="298">
        <v>100</v>
      </c>
      <c r="D39" s="299">
        <f t="shared" si="0"/>
        <v>0</v>
      </c>
    </row>
    <row r="40" spans="1:4" ht="19.5" customHeight="1" thickBot="1">
      <c r="A40" s="272" t="s">
        <v>22</v>
      </c>
      <c r="B40" s="363">
        <v>100</v>
      </c>
      <c r="C40" s="343">
        <v>100</v>
      </c>
      <c r="D40" s="299">
        <f t="shared" si="0"/>
        <v>0</v>
      </c>
    </row>
    <row r="41" spans="1:4" ht="15.75">
      <c r="A41" s="286"/>
      <c r="B41" s="300"/>
      <c r="C41" s="287"/>
      <c r="D41" s="296"/>
    </row>
    <row r="44" spans="1:3" ht="12.75">
      <c r="A44" s="221" t="s">
        <v>18</v>
      </c>
      <c r="B44" s="221">
        <v>0</v>
      </c>
      <c r="C44" s="221">
        <v>1</v>
      </c>
    </row>
    <row r="45" spans="1:3" ht="12.75">
      <c r="A45" s="221" t="s">
        <v>2</v>
      </c>
      <c r="B45" s="221">
        <v>0</v>
      </c>
      <c r="C45" s="221">
        <v>1</v>
      </c>
    </row>
    <row r="46" spans="1:3" ht="12.75">
      <c r="A46" s="221" t="s">
        <v>5</v>
      </c>
      <c r="B46" s="221">
        <v>10</v>
      </c>
      <c r="C46" s="221">
        <v>2</v>
      </c>
    </row>
    <row r="47" spans="1:3" ht="12.75">
      <c r="A47" s="221" t="s">
        <v>155</v>
      </c>
      <c r="B47" s="221">
        <v>13.6</v>
      </c>
      <c r="C47" s="221">
        <v>3</v>
      </c>
    </row>
    <row r="48" spans="1:3" ht="12.75">
      <c r="A48" s="221" t="s">
        <v>10</v>
      </c>
      <c r="B48" s="221">
        <v>15.4</v>
      </c>
      <c r="C48" s="221">
        <v>4</v>
      </c>
    </row>
    <row r="49" spans="1:3" ht="12.75">
      <c r="A49" s="221" t="s">
        <v>8</v>
      </c>
      <c r="B49" s="221">
        <v>15.4</v>
      </c>
      <c r="C49" s="221">
        <v>4</v>
      </c>
    </row>
    <row r="50" spans="1:3" ht="12.75">
      <c r="A50" s="221" t="s">
        <v>23</v>
      </c>
      <c r="B50" s="221">
        <v>16.7</v>
      </c>
      <c r="C50" s="221">
        <v>5</v>
      </c>
    </row>
    <row r="51" spans="1:3" ht="12.75">
      <c r="A51" s="221" t="s">
        <v>1</v>
      </c>
      <c r="B51" s="221">
        <v>18.2</v>
      </c>
      <c r="C51" s="221">
        <v>6</v>
      </c>
    </row>
    <row r="52" spans="1:3" ht="12.75">
      <c r="A52" s="221" t="s">
        <v>21</v>
      </c>
      <c r="B52" s="221">
        <v>18.5</v>
      </c>
      <c r="C52" s="221">
        <v>7</v>
      </c>
    </row>
    <row r="53" spans="1:3" ht="12.75">
      <c r="A53" s="221" t="s">
        <v>13</v>
      </c>
      <c r="B53" s="221">
        <v>18.8</v>
      </c>
      <c r="C53" s="221">
        <v>8</v>
      </c>
    </row>
    <row r="54" spans="1:3" ht="12.75">
      <c r="A54" s="221" t="s">
        <v>4</v>
      </c>
      <c r="B54" s="221">
        <v>22.2</v>
      </c>
      <c r="C54" s="221">
        <v>9</v>
      </c>
    </row>
    <row r="55" spans="1:3" ht="12.75">
      <c r="A55" s="221" t="s">
        <v>11</v>
      </c>
      <c r="B55" s="221">
        <v>22.2</v>
      </c>
      <c r="C55" s="221">
        <v>9</v>
      </c>
    </row>
    <row r="56" spans="1:3" ht="12.75">
      <c r="A56" s="221" t="s">
        <v>12</v>
      </c>
      <c r="B56" s="221">
        <v>25</v>
      </c>
      <c r="C56" s="221">
        <v>10</v>
      </c>
    </row>
    <row r="57" spans="1:3" ht="12.75">
      <c r="A57" s="221" t="s">
        <v>22</v>
      </c>
      <c r="B57" s="221">
        <v>25</v>
      </c>
      <c r="C57" s="221">
        <v>10</v>
      </c>
    </row>
    <row r="58" spans="1:3" ht="12.75">
      <c r="A58" s="221" t="s">
        <v>24</v>
      </c>
      <c r="B58" s="221">
        <v>28.6</v>
      </c>
      <c r="C58" s="221">
        <v>11</v>
      </c>
    </row>
    <row r="59" spans="1:3" ht="12.75">
      <c r="A59" s="221" t="s">
        <v>7</v>
      </c>
      <c r="B59" s="221">
        <v>30</v>
      </c>
      <c r="C59" s="221">
        <v>12</v>
      </c>
    </row>
    <row r="60" spans="1:3" ht="12.75">
      <c r="A60" s="221" t="s">
        <v>19</v>
      </c>
      <c r="B60" s="221">
        <v>30.8</v>
      </c>
      <c r="C60" s="221">
        <v>13</v>
      </c>
    </row>
    <row r="61" spans="1:3" ht="12.75">
      <c r="A61" s="221" t="s">
        <v>17</v>
      </c>
      <c r="B61" s="221">
        <v>32.1</v>
      </c>
      <c r="C61" s="221">
        <v>14</v>
      </c>
    </row>
    <row r="62" spans="1:3" ht="12.75">
      <c r="A62" s="221" t="s">
        <v>3</v>
      </c>
      <c r="B62" s="221">
        <v>42.9</v>
      </c>
      <c r="C62" s="221">
        <v>15</v>
      </c>
    </row>
    <row r="63" spans="1:3" ht="12.75">
      <c r="A63" s="221" t="s">
        <v>6</v>
      </c>
      <c r="B63" s="221">
        <v>47.8</v>
      </c>
      <c r="C63" s="221">
        <v>16</v>
      </c>
    </row>
    <row r="64" spans="1:3" ht="12.75">
      <c r="A64" s="221" t="s">
        <v>218</v>
      </c>
      <c r="B64" s="221">
        <v>50</v>
      </c>
      <c r="C64" s="221">
        <v>17</v>
      </c>
    </row>
    <row r="65" spans="1:3" ht="12.75">
      <c r="A65" s="221" t="s">
        <v>0</v>
      </c>
      <c r="B65" s="221">
        <v>50</v>
      </c>
      <c r="C65" s="221">
        <v>17</v>
      </c>
    </row>
    <row r="66" spans="1:3" ht="12.75">
      <c r="A66" s="221" t="s">
        <v>16</v>
      </c>
      <c r="B66" s="221">
        <v>55.6</v>
      </c>
      <c r="C66" s="221">
        <v>18</v>
      </c>
    </row>
    <row r="67" spans="1:3" ht="12.75">
      <c r="A67" s="221" t="s">
        <v>20</v>
      </c>
      <c r="B67" s="221">
        <v>62.5</v>
      </c>
      <c r="C67" s="221">
        <v>19</v>
      </c>
    </row>
    <row r="68" spans="1:3" ht="12.75">
      <c r="A68" s="221" t="s">
        <v>9</v>
      </c>
      <c r="B68" s="221">
        <v>66.7</v>
      </c>
      <c r="C68" s="221">
        <v>20</v>
      </c>
    </row>
    <row r="69" spans="1:3" ht="12.75">
      <c r="A69" s="221" t="s">
        <v>28</v>
      </c>
      <c r="B69" s="221">
        <v>21.9</v>
      </c>
      <c r="C69" s="221">
        <v>1</v>
      </c>
    </row>
    <row r="70" spans="1:3" ht="12.75">
      <c r="A70" s="221" t="s">
        <v>29</v>
      </c>
      <c r="B70" s="221">
        <v>22.2</v>
      </c>
      <c r="C70" s="221">
        <v>2</v>
      </c>
    </row>
    <row r="71" spans="1:3" ht="12.75">
      <c r="A71" s="221" t="s">
        <v>30</v>
      </c>
      <c r="B71" s="221">
        <v>33.3</v>
      </c>
      <c r="C71" s="221">
        <v>3</v>
      </c>
    </row>
    <row r="72" spans="1:3" ht="12.75">
      <c r="A72" s="221" t="s">
        <v>26</v>
      </c>
      <c r="B72" s="221">
        <v>34.8</v>
      </c>
      <c r="C72" s="221">
        <v>4</v>
      </c>
    </row>
    <row r="73" spans="1:3" ht="12.75">
      <c r="A73" s="221" t="s">
        <v>27</v>
      </c>
      <c r="B73" s="221">
        <v>38.1</v>
      </c>
      <c r="C73" s="221">
        <v>5</v>
      </c>
    </row>
    <row r="77" spans="1:4" ht="12.75">
      <c r="A77" s="221" t="s">
        <v>218</v>
      </c>
      <c r="B77" s="221">
        <v>33.3</v>
      </c>
      <c r="C77" s="221">
        <v>50</v>
      </c>
      <c r="D77" s="221">
        <f aca="true" t="shared" si="1" ref="D77:D106">C77-B77</f>
        <v>16.700000000000003</v>
      </c>
    </row>
    <row r="78" spans="1:4" ht="12.75">
      <c r="A78" s="221" t="s">
        <v>9</v>
      </c>
      <c r="B78" s="221">
        <v>50</v>
      </c>
      <c r="C78" s="221">
        <v>66.7</v>
      </c>
      <c r="D78" s="221">
        <f t="shared" si="1"/>
        <v>16.700000000000003</v>
      </c>
    </row>
    <row r="79" spans="1:4" ht="12.75">
      <c r="A79" s="221" t="s">
        <v>3</v>
      </c>
      <c r="B79" s="221">
        <v>28.6</v>
      </c>
      <c r="C79" s="221">
        <v>42.9</v>
      </c>
      <c r="D79" s="221">
        <f t="shared" si="1"/>
        <v>14.299999999999997</v>
      </c>
    </row>
    <row r="80" spans="1:4" ht="12.75">
      <c r="A80" s="221" t="s">
        <v>20</v>
      </c>
      <c r="B80" s="221">
        <v>50</v>
      </c>
      <c r="C80" s="221">
        <v>62.5</v>
      </c>
      <c r="D80" s="221">
        <f t="shared" si="1"/>
        <v>12.5</v>
      </c>
    </row>
    <row r="81" spans="1:4" ht="12.75">
      <c r="A81" s="221" t="s">
        <v>8</v>
      </c>
      <c r="B81" s="221">
        <v>7.7</v>
      </c>
      <c r="C81" s="221">
        <v>15.4</v>
      </c>
      <c r="D81" s="221">
        <f t="shared" si="1"/>
        <v>7.7</v>
      </c>
    </row>
    <row r="82" spans="1:4" ht="12.75">
      <c r="A82" s="221" t="s">
        <v>6</v>
      </c>
      <c r="B82" s="221">
        <v>47.8</v>
      </c>
      <c r="C82" s="221">
        <v>47.8</v>
      </c>
      <c r="D82" s="221">
        <f t="shared" si="1"/>
        <v>0</v>
      </c>
    </row>
    <row r="83" spans="1:4" ht="12.75">
      <c r="A83" s="221" t="s">
        <v>16</v>
      </c>
      <c r="B83" s="221">
        <v>55.6</v>
      </c>
      <c r="C83" s="221">
        <v>55.6</v>
      </c>
      <c r="D83" s="221">
        <f t="shared" si="1"/>
        <v>0</v>
      </c>
    </row>
    <row r="84" spans="1:4" ht="12.75">
      <c r="A84" s="221" t="s">
        <v>4</v>
      </c>
      <c r="B84" s="221">
        <v>22.2</v>
      </c>
      <c r="C84" s="221">
        <v>22.2</v>
      </c>
      <c r="D84" s="221">
        <f t="shared" si="1"/>
        <v>0</v>
      </c>
    </row>
    <row r="85" spans="1:4" ht="12.75">
      <c r="A85" s="221" t="s">
        <v>7</v>
      </c>
      <c r="B85" s="221">
        <v>30</v>
      </c>
      <c r="C85" s="221">
        <v>30</v>
      </c>
      <c r="D85" s="221">
        <f t="shared" si="1"/>
        <v>0</v>
      </c>
    </row>
    <row r="86" spans="1:4" ht="12.75">
      <c r="A86" s="221" t="s">
        <v>0</v>
      </c>
      <c r="B86" s="221">
        <v>50</v>
      </c>
      <c r="C86" s="221">
        <v>50</v>
      </c>
      <c r="D86" s="221">
        <f t="shared" si="1"/>
        <v>0</v>
      </c>
    </row>
    <row r="87" spans="1:4" ht="12.75">
      <c r="A87" s="221" t="s">
        <v>28</v>
      </c>
      <c r="B87" s="221">
        <v>21.9</v>
      </c>
      <c r="C87" s="221">
        <v>21.9</v>
      </c>
      <c r="D87" s="221">
        <f t="shared" si="1"/>
        <v>0</v>
      </c>
    </row>
    <row r="88" spans="1:4" ht="12.75">
      <c r="A88" s="221" t="s">
        <v>27</v>
      </c>
      <c r="B88" s="221">
        <v>40.5</v>
      </c>
      <c r="C88" s="221">
        <v>38.1</v>
      </c>
      <c r="D88" s="221">
        <f t="shared" si="1"/>
        <v>-2.3999999999999986</v>
      </c>
    </row>
    <row r="89" spans="1:4" ht="12.75">
      <c r="A89" s="221" t="s">
        <v>21</v>
      </c>
      <c r="B89" s="221">
        <v>25.9</v>
      </c>
      <c r="C89" s="221">
        <v>18.5</v>
      </c>
      <c r="D89" s="221">
        <f t="shared" si="1"/>
        <v>-7.399999999999999</v>
      </c>
    </row>
    <row r="90" spans="1:4" ht="12.75">
      <c r="A90" s="221" t="s">
        <v>30</v>
      </c>
      <c r="B90" s="221">
        <v>41.7</v>
      </c>
      <c r="C90" s="221">
        <v>33.3</v>
      </c>
      <c r="D90" s="221">
        <f t="shared" si="1"/>
        <v>-8.400000000000006</v>
      </c>
    </row>
    <row r="91" spans="1:4" ht="12.75">
      <c r="A91" s="221" t="s">
        <v>26</v>
      </c>
      <c r="B91" s="221">
        <v>44.8</v>
      </c>
      <c r="C91" s="221">
        <v>34.8</v>
      </c>
      <c r="D91" s="221">
        <f t="shared" si="1"/>
        <v>-10</v>
      </c>
    </row>
    <row r="92" spans="1:4" ht="12.75">
      <c r="A92" s="221" t="s">
        <v>17</v>
      </c>
      <c r="B92" s="221">
        <v>46.4</v>
      </c>
      <c r="C92" s="221">
        <v>32.1</v>
      </c>
      <c r="D92" s="221">
        <f t="shared" si="1"/>
        <v>-14.299999999999997</v>
      </c>
    </row>
    <row r="93" spans="1:4" ht="12.75">
      <c r="A93" s="221" t="s">
        <v>24</v>
      </c>
      <c r="B93" s="221">
        <v>42.9</v>
      </c>
      <c r="C93" s="221">
        <v>28.6</v>
      </c>
      <c r="D93" s="221">
        <f t="shared" si="1"/>
        <v>-14.299999999999997</v>
      </c>
    </row>
    <row r="94" spans="1:4" ht="12.75">
      <c r="A94" s="221" t="s">
        <v>10</v>
      </c>
      <c r="B94" s="221">
        <v>30.8</v>
      </c>
      <c r="C94" s="221">
        <v>15.4</v>
      </c>
      <c r="D94" s="221">
        <f t="shared" si="1"/>
        <v>-15.4</v>
      </c>
    </row>
    <row r="95" spans="1:4" ht="12.75">
      <c r="A95" s="221" t="s">
        <v>29</v>
      </c>
      <c r="B95" s="221">
        <v>38.9</v>
      </c>
      <c r="C95" s="221">
        <v>22.2</v>
      </c>
      <c r="D95" s="221">
        <f t="shared" si="1"/>
        <v>-16.7</v>
      </c>
    </row>
    <row r="96" spans="1:4" ht="12.75">
      <c r="A96" s="221" t="s">
        <v>1</v>
      </c>
      <c r="B96" s="221">
        <v>36.4</v>
      </c>
      <c r="C96" s="221">
        <v>18.2</v>
      </c>
      <c r="D96" s="221">
        <f t="shared" si="1"/>
        <v>-18.2</v>
      </c>
    </row>
    <row r="97" spans="1:4" ht="12.75">
      <c r="A97" s="221" t="s">
        <v>13</v>
      </c>
      <c r="B97" s="221">
        <v>43.8</v>
      </c>
      <c r="C97" s="221">
        <v>18.8</v>
      </c>
      <c r="D97" s="221">
        <f t="shared" si="1"/>
        <v>-24.999999999999996</v>
      </c>
    </row>
    <row r="98" spans="1:4" ht="12.75">
      <c r="A98" s="221" t="s">
        <v>12</v>
      </c>
      <c r="B98" s="221">
        <v>50</v>
      </c>
      <c r="C98" s="221">
        <v>25</v>
      </c>
      <c r="D98" s="221">
        <f t="shared" si="1"/>
        <v>-25</v>
      </c>
    </row>
    <row r="99" spans="1:4" ht="12.75">
      <c r="A99" s="221" t="s">
        <v>22</v>
      </c>
      <c r="B99" s="221">
        <v>50</v>
      </c>
      <c r="C99" s="221">
        <v>25</v>
      </c>
      <c r="D99" s="221">
        <f t="shared" si="1"/>
        <v>-25</v>
      </c>
    </row>
    <row r="100" spans="1:4" ht="12.75">
      <c r="A100" s="221" t="s">
        <v>155</v>
      </c>
      <c r="B100" s="221">
        <v>40.9</v>
      </c>
      <c r="C100" s="221">
        <v>13.6</v>
      </c>
      <c r="D100" s="221">
        <f t="shared" si="1"/>
        <v>-27.299999999999997</v>
      </c>
    </row>
    <row r="101" spans="1:4" ht="12.75">
      <c r="A101" s="221" t="s">
        <v>11</v>
      </c>
      <c r="B101" s="221">
        <v>50</v>
      </c>
      <c r="C101" s="221">
        <v>22.2</v>
      </c>
      <c r="D101" s="221">
        <f t="shared" si="1"/>
        <v>-27.8</v>
      </c>
    </row>
    <row r="102" spans="1:4" ht="12.75">
      <c r="A102" s="221" t="s">
        <v>19</v>
      </c>
      <c r="B102" s="221">
        <v>61.5</v>
      </c>
      <c r="C102" s="221">
        <v>30.8</v>
      </c>
      <c r="D102" s="221">
        <f t="shared" si="1"/>
        <v>-30.7</v>
      </c>
    </row>
    <row r="103" spans="1:4" ht="12.75">
      <c r="A103" s="221" t="s">
        <v>23</v>
      </c>
      <c r="B103" s="221">
        <v>50</v>
      </c>
      <c r="C103" s="221">
        <v>16.7</v>
      </c>
      <c r="D103" s="221">
        <f t="shared" si="1"/>
        <v>-33.3</v>
      </c>
    </row>
    <row r="104" spans="1:4" ht="12.75">
      <c r="A104" s="221" t="s">
        <v>5</v>
      </c>
      <c r="B104" s="221">
        <v>50</v>
      </c>
      <c r="C104" s="221">
        <v>10</v>
      </c>
      <c r="D104" s="221">
        <f t="shared" si="1"/>
        <v>-40</v>
      </c>
    </row>
    <row r="105" spans="1:4" ht="12.75">
      <c r="A105" s="221" t="s">
        <v>18</v>
      </c>
      <c r="B105" s="221">
        <v>50</v>
      </c>
      <c r="D105" s="221">
        <f t="shared" si="1"/>
        <v>-50</v>
      </c>
    </row>
    <row r="106" spans="1:4" ht="12.75">
      <c r="A106" s="221" t="s">
        <v>2</v>
      </c>
      <c r="B106" s="221">
        <v>71.4</v>
      </c>
      <c r="D106" s="221">
        <f t="shared" si="1"/>
        <v>-71.4</v>
      </c>
    </row>
  </sheetData>
  <sheetProtection/>
  <mergeCells count="1">
    <mergeCell ref="A1:C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108"/>
  <sheetViews>
    <sheetView zoomScalePageLayoutView="0" workbookViewId="0" topLeftCell="A1">
      <selection activeCell="G47" sqref="G47"/>
    </sheetView>
  </sheetViews>
  <sheetFormatPr defaultColWidth="9.00390625" defaultRowHeight="12.75"/>
  <cols>
    <col min="1" max="1" width="24.75390625" style="4" customWidth="1"/>
    <col min="2" max="2" width="12.75390625" style="4" customWidth="1"/>
    <col min="3" max="3" width="12.00390625" style="4" customWidth="1"/>
    <col min="4" max="4" width="19.00390625" style="4" customWidth="1"/>
    <col min="5" max="5" width="19.75390625" style="4" customWidth="1"/>
    <col min="6" max="6" width="9.125" style="4" customWidth="1"/>
    <col min="7" max="7" width="11.00390625" style="4" customWidth="1"/>
    <col min="8" max="8" width="9.125" style="4" customWidth="1"/>
    <col min="9" max="9" width="17.00390625" style="4" customWidth="1"/>
    <col min="10" max="10" width="10.375" style="4" customWidth="1"/>
    <col min="11" max="11" width="9.125" style="4" customWidth="1"/>
    <col min="12" max="12" width="20.25390625" style="4" customWidth="1"/>
    <col min="13" max="13" width="13.00390625" style="4" customWidth="1"/>
    <col min="14" max="14" width="19.125" style="4" customWidth="1"/>
    <col min="15" max="15" width="9.125" style="4" customWidth="1"/>
    <col min="16" max="16" width="27.00390625" style="4" customWidth="1"/>
    <col min="17" max="16384" width="9.125" style="4" customWidth="1"/>
  </cols>
  <sheetData>
    <row r="1" spans="1:5" ht="19.5" customHeight="1">
      <c r="A1" s="434" t="s">
        <v>32</v>
      </c>
      <c r="B1" s="435"/>
      <c r="C1" s="435"/>
      <c r="D1" s="435"/>
      <c r="E1" s="436"/>
    </row>
    <row r="2" spans="1:4" ht="19.5" customHeight="1">
      <c r="A2" s="5"/>
      <c r="B2" s="6"/>
      <c r="C2" s="6"/>
      <c r="D2" s="6"/>
    </row>
    <row r="3" spans="1:5" ht="19.5" customHeight="1">
      <c r="A3" s="437" t="s">
        <v>33</v>
      </c>
      <c r="B3" s="437"/>
      <c r="C3" s="437"/>
      <c r="D3" s="437"/>
      <c r="E3" s="390"/>
    </row>
    <row r="4" spans="1:5" ht="19.5" customHeight="1">
      <c r="A4" s="438" t="s">
        <v>34</v>
      </c>
      <c r="B4" s="438"/>
      <c r="C4" s="438"/>
      <c r="D4" s="438"/>
      <c r="E4" s="390"/>
    </row>
    <row r="5" spans="1:5" ht="19.5" customHeight="1">
      <c r="A5" s="7"/>
      <c r="B5" s="7"/>
      <c r="C5" s="7"/>
      <c r="D5" s="7"/>
      <c r="E5" s="3"/>
    </row>
    <row r="6" spans="1:5" ht="19.5" customHeight="1">
      <c r="A6" s="441" t="s">
        <v>25</v>
      </c>
      <c r="B6" s="439" t="s">
        <v>296</v>
      </c>
      <c r="C6" s="439" t="s">
        <v>35</v>
      </c>
      <c r="D6" s="442" t="s">
        <v>36</v>
      </c>
      <c r="E6" s="443"/>
    </row>
    <row r="7" spans="1:14" ht="92.25" customHeight="1">
      <c r="A7" s="440"/>
      <c r="B7" s="440"/>
      <c r="C7" s="440"/>
      <c r="D7" s="8" t="s">
        <v>297</v>
      </c>
      <c r="E7" s="8" t="s">
        <v>298</v>
      </c>
      <c r="F7" s="9"/>
      <c r="G7" s="336"/>
      <c r="H7" s="336"/>
      <c r="I7" s="336"/>
      <c r="J7" s="336"/>
      <c r="K7" s="336"/>
      <c r="L7" s="336"/>
      <c r="M7" s="336"/>
      <c r="N7" s="336"/>
    </row>
    <row r="8" spans="1:20" ht="35.25" customHeight="1">
      <c r="A8" s="10" t="s">
        <v>31</v>
      </c>
      <c r="B8" s="11">
        <v>13104.4</v>
      </c>
      <c r="C8" s="11">
        <f aca="true" t="shared" si="0" ref="C8:C38">B8/$B$8*100</f>
        <v>100</v>
      </c>
      <c r="D8" s="11">
        <v>110.7</v>
      </c>
      <c r="E8" s="11">
        <v>127</v>
      </c>
      <c r="F8" s="12"/>
      <c r="G8" s="50"/>
      <c r="H8" s="337"/>
      <c r="I8" s="54"/>
      <c r="J8" s="338"/>
      <c r="K8" s="166"/>
      <c r="L8" s="54"/>
      <c r="M8" s="338"/>
      <c r="N8" s="166"/>
      <c r="O8"/>
      <c r="P8"/>
      <c r="Q8"/>
      <c r="R8"/>
      <c r="S8"/>
      <c r="T8"/>
    </row>
    <row r="9" spans="1:20" ht="19.5" customHeight="1">
      <c r="A9" s="13" t="s">
        <v>37</v>
      </c>
      <c r="B9" s="14">
        <v>7595.6</v>
      </c>
      <c r="C9" s="14">
        <f t="shared" si="0"/>
        <v>57.96221116571534</v>
      </c>
      <c r="D9" s="14">
        <v>112.7</v>
      </c>
      <c r="E9" s="14">
        <v>149.2</v>
      </c>
      <c r="F9" s="12"/>
      <c r="G9" s="54"/>
      <c r="H9" s="338"/>
      <c r="I9" s="54"/>
      <c r="J9" s="338"/>
      <c r="K9" s="339"/>
      <c r="L9" s="54"/>
      <c r="M9" s="338"/>
      <c r="N9" s="166"/>
      <c r="O9"/>
      <c r="P9"/>
      <c r="Q9"/>
      <c r="R9"/>
      <c r="S9"/>
      <c r="T9"/>
    </row>
    <row r="10" spans="1:20" ht="19.5" customHeight="1">
      <c r="A10" s="13" t="s">
        <v>41</v>
      </c>
      <c r="B10" s="14">
        <v>7926.7</v>
      </c>
      <c r="C10" s="14">
        <f t="shared" si="0"/>
        <v>60.48884344189738</v>
      </c>
      <c r="D10" s="14">
        <v>116.4</v>
      </c>
      <c r="E10" s="14">
        <v>132.7</v>
      </c>
      <c r="F10" s="12"/>
      <c r="G10" s="54"/>
      <c r="H10" s="338"/>
      <c r="I10" s="54"/>
      <c r="J10" s="338"/>
      <c r="K10" s="339"/>
      <c r="L10" s="54"/>
      <c r="M10" s="338"/>
      <c r="N10" s="166"/>
      <c r="O10"/>
      <c r="P10"/>
      <c r="Q10"/>
      <c r="R10"/>
      <c r="S10"/>
      <c r="T10"/>
    </row>
    <row r="11" spans="1:20" ht="19.5" customHeight="1">
      <c r="A11" s="13" t="s">
        <v>45</v>
      </c>
      <c r="B11" s="14">
        <v>8849.6</v>
      </c>
      <c r="C11" s="14">
        <f t="shared" si="0"/>
        <v>67.53151613198621</v>
      </c>
      <c r="D11" s="14">
        <v>117.7</v>
      </c>
      <c r="E11" s="14">
        <v>135.3</v>
      </c>
      <c r="F11" s="17"/>
      <c r="G11" s="54"/>
      <c r="H11" s="338"/>
      <c r="I11" s="54"/>
      <c r="J11" s="338"/>
      <c r="K11" s="339"/>
      <c r="L11" s="54"/>
      <c r="M11" s="338"/>
      <c r="N11" s="166"/>
      <c r="O11"/>
      <c r="P11"/>
      <c r="Q11"/>
      <c r="R11"/>
      <c r="S11"/>
      <c r="T11"/>
    </row>
    <row r="12" spans="1:20" ht="19.5" customHeight="1">
      <c r="A12" s="13" t="s">
        <v>43</v>
      </c>
      <c r="B12" s="14">
        <v>12933.1</v>
      </c>
      <c r="C12" s="14">
        <f t="shared" si="0"/>
        <v>98.69280546991851</v>
      </c>
      <c r="D12" s="14">
        <v>111.5</v>
      </c>
      <c r="E12" s="14">
        <v>121.3</v>
      </c>
      <c r="F12" s="12"/>
      <c r="G12" s="54"/>
      <c r="H12" s="338"/>
      <c r="I12" s="54"/>
      <c r="J12" s="338"/>
      <c r="K12" s="339"/>
      <c r="L12" s="54"/>
      <c r="M12" s="338"/>
      <c r="N12" s="166"/>
      <c r="O12"/>
      <c r="P12"/>
      <c r="Q12"/>
      <c r="R12"/>
      <c r="S12"/>
      <c r="T12"/>
    </row>
    <row r="13" spans="1:20" ht="19.5" customHeight="1">
      <c r="A13" s="13" t="s">
        <v>50</v>
      </c>
      <c r="B13" s="14">
        <v>7377.8</v>
      </c>
      <c r="C13" s="14">
        <f t="shared" si="0"/>
        <v>56.300173987363024</v>
      </c>
      <c r="D13" s="14">
        <v>120.8</v>
      </c>
      <c r="E13" s="14">
        <v>132.9</v>
      </c>
      <c r="F13" s="12"/>
      <c r="G13" s="54"/>
      <c r="H13" s="338"/>
      <c r="I13" s="54"/>
      <c r="J13" s="338"/>
      <c r="K13" s="339"/>
      <c r="L13" s="54"/>
      <c r="M13" s="338"/>
      <c r="N13" s="166"/>
      <c r="O13"/>
      <c r="P13"/>
      <c r="Q13"/>
      <c r="R13"/>
      <c r="S13"/>
      <c r="T13"/>
    </row>
    <row r="14" spans="1:20" ht="19.5" customHeight="1">
      <c r="A14" s="13" t="s">
        <v>53</v>
      </c>
      <c r="B14" s="14">
        <v>7898.4</v>
      </c>
      <c r="C14" s="14">
        <f t="shared" si="0"/>
        <v>60.27288544305729</v>
      </c>
      <c r="D14" s="14">
        <v>119.5</v>
      </c>
      <c r="E14" s="14">
        <v>147.3</v>
      </c>
      <c r="F14" s="12"/>
      <c r="G14" s="54"/>
      <c r="H14" s="338"/>
      <c r="I14" s="54"/>
      <c r="J14" s="338"/>
      <c r="K14" s="339"/>
      <c r="L14" s="54"/>
      <c r="M14" s="338"/>
      <c r="N14" s="166"/>
      <c r="O14"/>
      <c r="P14"/>
      <c r="Q14"/>
      <c r="R14"/>
      <c r="S14"/>
      <c r="T14"/>
    </row>
    <row r="15" spans="1:20" ht="19.5" customHeight="1">
      <c r="A15" s="13" t="s">
        <v>55</v>
      </c>
      <c r="B15" s="14">
        <v>9532.5</v>
      </c>
      <c r="C15" s="14">
        <f t="shared" si="0"/>
        <v>72.74274289551602</v>
      </c>
      <c r="D15" s="14">
        <v>119.9</v>
      </c>
      <c r="E15" s="14">
        <v>122.9</v>
      </c>
      <c r="F15" s="12"/>
      <c r="G15" s="54"/>
      <c r="H15" s="338"/>
      <c r="I15" s="54"/>
      <c r="J15" s="338"/>
      <c r="K15" s="339"/>
      <c r="L15" s="54"/>
      <c r="M15" s="338"/>
      <c r="N15" s="166"/>
      <c r="O15"/>
      <c r="P15"/>
      <c r="Q15"/>
      <c r="R15"/>
      <c r="S15"/>
      <c r="T15"/>
    </row>
    <row r="16" spans="1:20" ht="19.5" customHeight="1">
      <c r="A16" s="13" t="s">
        <v>42</v>
      </c>
      <c r="B16" s="14">
        <v>13443.8</v>
      </c>
      <c r="C16" s="14">
        <f t="shared" si="0"/>
        <v>102.58996978114222</v>
      </c>
      <c r="D16" s="14">
        <v>108</v>
      </c>
      <c r="E16" s="14">
        <v>125.4</v>
      </c>
      <c r="F16" s="12"/>
      <c r="G16" s="54"/>
      <c r="H16" s="338"/>
      <c r="I16" s="54"/>
      <c r="J16" s="338"/>
      <c r="K16" s="339"/>
      <c r="L16" s="54"/>
      <c r="M16" s="338"/>
      <c r="N16" s="166"/>
      <c r="O16"/>
      <c r="P16"/>
      <c r="Q16"/>
      <c r="R16"/>
      <c r="S16"/>
      <c r="T16"/>
    </row>
    <row r="17" spans="1:20" ht="19.5" customHeight="1">
      <c r="A17" s="13" t="s">
        <v>58</v>
      </c>
      <c r="B17" s="14">
        <v>10086.5</v>
      </c>
      <c r="C17" s="14">
        <f t="shared" si="0"/>
        <v>76.97033057598975</v>
      </c>
      <c r="D17" s="14">
        <v>114.7</v>
      </c>
      <c r="E17" s="14">
        <v>123.3</v>
      </c>
      <c r="F17" s="12"/>
      <c r="G17" s="54"/>
      <c r="H17" s="338"/>
      <c r="I17" s="54"/>
      <c r="J17" s="338"/>
      <c r="K17" s="339"/>
      <c r="L17" s="54"/>
      <c r="M17" s="338"/>
      <c r="N17" s="166"/>
      <c r="O17"/>
      <c r="P17"/>
      <c r="Q17"/>
      <c r="R17"/>
      <c r="S17"/>
      <c r="T17"/>
    </row>
    <row r="18" spans="1:20" ht="19.5" customHeight="1">
      <c r="A18" s="13" t="s">
        <v>38</v>
      </c>
      <c r="B18" s="14">
        <v>11544</v>
      </c>
      <c r="C18" s="14">
        <f t="shared" si="0"/>
        <v>88.09254906748879</v>
      </c>
      <c r="D18" s="14">
        <v>106.8</v>
      </c>
      <c r="E18" s="14">
        <v>137.3</v>
      </c>
      <c r="F18" s="12"/>
      <c r="G18" s="54"/>
      <c r="H18" s="338"/>
      <c r="I18" s="54"/>
      <c r="J18" s="338"/>
      <c r="K18" s="339"/>
      <c r="L18" s="54"/>
      <c r="M18" s="338"/>
      <c r="N18" s="166"/>
      <c r="O18"/>
      <c r="P18"/>
      <c r="Q18"/>
      <c r="R18"/>
      <c r="S18"/>
      <c r="T18"/>
    </row>
    <row r="19" spans="1:20" ht="19.5" customHeight="1">
      <c r="A19" s="13" t="s">
        <v>60</v>
      </c>
      <c r="B19" s="14">
        <v>13191.6</v>
      </c>
      <c r="C19" s="14">
        <f t="shared" si="0"/>
        <v>100.66542535331644</v>
      </c>
      <c r="D19" s="14">
        <v>103.3</v>
      </c>
      <c r="E19" s="14">
        <v>121.4</v>
      </c>
      <c r="F19" s="12"/>
      <c r="G19" s="54"/>
      <c r="H19" s="338"/>
      <c r="I19" s="54"/>
      <c r="J19" s="338"/>
      <c r="K19" s="339"/>
      <c r="L19" s="54"/>
      <c r="M19" s="338"/>
      <c r="N19" s="166"/>
      <c r="O19"/>
      <c r="P19"/>
      <c r="Q19"/>
      <c r="R19"/>
      <c r="S19"/>
      <c r="T19"/>
    </row>
    <row r="20" spans="1:20" ht="19.5" customHeight="1">
      <c r="A20" s="13" t="s">
        <v>59</v>
      </c>
      <c r="B20" s="14">
        <v>8873.5</v>
      </c>
      <c r="C20" s="14">
        <f t="shared" si="0"/>
        <v>67.71389762217271</v>
      </c>
      <c r="D20" s="14">
        <v>115</v>
      </c>
      <c r="E20" s="14">
        <v>128.2</v>
      </c>
      <c r="F20" s="12"/>
      <c r="G20" s="54"/>
      <c r="H20" s="338"/>
      <c r="I20" s="54"/>
      <c r="J20" s="338"/>
      <c r="K20" s="339"/>
      <c r="L20" s="54"/>
      <c r="M20" s="338"/>
      <c r="N20" s="166"/>
      <c r="O20"/>
      <c r="P20"/>
      <c r="Q20"/>
      <c r="R20"/>
      <c r="S20"/>
      <c r="T20"/>
    </row>
    <row r="21" spans="1:20" ht="19.5" customHeight="1">
      <c r="A21" s="13" t="s">
        <v>46</v>
      </c>
      <c r="B21" s="14">
        <v>9966.3</v>
      </c>
      <c r="C21" s="14">
        <f t="shared" si="0"/>
        <v>76.05308140777143</v>
      </c>
      <c r="D21" s="14">
        <v>131.6</v>
      </c>
      <c r="E21" s="14">
        <v>139.3</v>
      </c>
      <c r="F21" s="12"/>
      <c r="G21" s="54"/>
      <c r="H21" s="338"/>
      <c r="I21" s="54"/>
      <c r="J21" s="338"/>
      <c r="K21" s="339"/>
      <c r="L21" s="54"/>
      <c r="M21" s="338"/>
      <c r="N21" s="166"/>
      <c r="O21"/>
      <c r="P21"/>
      <c r="Q21"/>
      <c r="R21"/>
      <c r="S21"/>
      <c r="T21"/>
    </row>
    <row r="22" spans="1:20" ht="19.5" customHeight="1">
      <c r="A22" s="13" t="s">
        <v>49</v>
      </c>
      <c r="B22" s="14">
        <v>8526.8</v>
      </c>
      <c r="C22" s="14">
        <f t="shared" si="0"/>
        <v>65.06822136076433</v>
      </c>
      <c r="D22" s="14">
        <v>114.2</v>
      </c>
      <c r="E22" s="14">
        <v>136</v>
      </c>
      <c r="F22" s="12"/>
      <c r="G22" s="54"/>
      <c r="H22" s="338"/>
      <c r="I22" s="54"/>
      <c r="J22" s="338"/>
      <c r="K22" s="339"/>
      <c r="L22" s="54"/>
      <c r="M22" s="338"/>
      <c r="N22" s="166"/>
      <c r="O22"/>
      <c r="P22"/>
      <c r="Q22"/>
      <c r="R22"/>
      <c r="S22"/>
      <c r="T22"/>
    </row>
    <row r="23" spans="1:20" ht="19.5" customHeight="1">
      <c r="A23" s="13" t="s">
        <v>64</v>
      </c>
      <c r="B23" s="14">
        <v>8156.6</v>
      </c>
      <c r="C23" s="14">
        <f t="shared" si="0"/>
        <v>62.24321601904704</v>
      </c>
      <c r="D23" s="14">
        <v>112.7</v>
      </c>
      <c r="E23" s="14">
        <v>127.9</v>
      </c>
      <c r="F23" s="12"/>
      <c r="G23" s="54"/>
      <c r="H23" s="338"/>
      <c r="I23" s="54"/>
      <c r="J23" s="338"/>
      <c r="K23" s="339"/>
      <c r="L23" s="54"/>
      <c r="M23" s="338"/>
      <c r="N23" s="166"/>
      <c r="O23"/>
      <c r="P23"/>
      <c r="Q23"/>
      <c r="R23"/>
      <c r="S23"/>
      <c r="T23"/>
    </row>
    <row r="24" spans="1:20" ht="19.5" customHeight="1">
      <c r="A24" s="13" t="s">
        <v>65</v>
      </c>
      <c r="B24" s="14">
        <v>8692</v>
      </c>
      <c r="C24" s="14">
        <f t="shared" si="0"/>
        <v>66.32886664021245</v>
      </c>
      <c r="D24" s="14">
        <v>117.2</v>
      </c>
      <c r="E24" s="14">
        <v>133.3</v>
      </c>
      <c r="F24" s="12"/>
      <c r="G24" s="54"/>
      <c r="H24" s="338"/>
      <c r="I24" s="54"/>
      <c r="J24" s="338"/>
      <c r="K24" s="339"/>
      <c r="L24" s="54"/>
      <c r="M24" s="338"/>
      <c r="N24" s="166"/>
      <c r="O24"/>
      <c r="P24"/>
      <c r="Q24"/>
      <c r="R24"/>
      <c r="S24"/>
      <c r="T24"/>
    </row>
    <row r="25" spans="1:20" ht="19.5" customHeight="1">
      <c r="A25" s="13" t="s">
        <v>39</v>
      </c>
      <c r="B25" s="14">
        <v>10722</v>
      </c>
      <c r="C25" s="14">
        <f t="shared" si="0"/>
        <v>81.81984676902415</v>
      </c>
      <c r="D25" s="14">
        <v>124.2</v>
      </c>
      <c r="E25" s="14">
        <v>131.2</v>
      </c>
      <c r="F25" s="12"/>
      <c r="G25" s="54"/>
      <c r="H25" s="338"/>
      <c r="I25" s="54"/>
      <c r="J25" s="338"/>
      <c r="K25" s="339"/>
      <c r="L25" s="54"/>
      <c r="M25" s="338"/>
      <c r="N25" s="166"/>
      <c r="O25"/>
      <c r="P25"/>
      <c r="Q25"/>
      <c r="R25"/>
      <c r="S25"/>
      <c r="T25"/>
    </row>
    <row r="26" spans="1:20" ht="19.5" customHeight="1">
      <c r="A26" s="13" t="s">
        <v>56</v>
      </c>
      <c r="B26" s="14">
        <v>9198.6</v>
      </c>
      <c r="C26" s="14">
        <f t="shared" si="0"/>
        <v>70.19474375019078</v>
      </c>
      <c r="D26" s="14">
        <v>112.7</v>
      </c>
      <c r="E26" s="14">
        <v>131.2</v>
      </c>
      <c r="F26" s="12"/>
      <c r="G26" s="54"/>
      <c r="H26" s="338"/>
      <c r="I26" s="54"/>
      <c r="J26" s="338"/>
      <c r="K26" s="339"/>
      <c r="L26" s="54"/>
      <c r="M26" s="338"/>
      <c r="N26" s="166"/>
      <c r="O26"/>
      <c r="P26"/>
      <c r="Q26"/>
      <c r="R26"/>
      <c r="S26"/>
      <c r="T26"/>
    </row>
    <row r="27" spans="1:20" ht="19.5" customHeight="1">
      <c r="A27" s="13" t="s">
        <v>54</v>
      </c>
      <c r="B27" s="14">
        <v>8316.9</v>
      </c>
      <c r="C27" s="14">
        <f t="shared" si="0"/>
        <v>63.46646927749459</v>
      </c>
      <c r="D27" s="14">
        <v>120.5</v>
      </c>
      <c r="E27" s="14">
        <v>134.5</v>
      </c>
      <c r="F27" s="12"/>
      <c r="G27" s="54"/>
      <c r="H27" s="338"/>
      <c r="I27" s="54"/>
      <c r="J27" s="338"/>
      <c r="K27" s="339"/>
      <c r="L27" s="54"/>
      <c r="M27" s="338"/>
      <c r="N27" s="166"/>
      <c r="O27"/>
      <c r="P27"/>
      <c r="Q27"/>
      <c r="R27"/>
      <c r="S27"/>
      <c r="T27"/>
    </row>
    <row r="28" spans="1:20" ht="19.5" customHeight="1">
      <c r="A28" s="13" t="s">
        <v>61</v>
      </c>
      <c r="B28" s="14">
        <v>9251.7</v>
      </c>
      <c r="C28" s="14">
        <f t="shared" si="0"/>
        <v>70.59995116144196</v>
      </c>
      <c r="D28" s="14">
        <v>117.7</v>
      </c>
      <c r="E28" s="14">
        <v>124.5</v>
      </c>
      <c r="F28" s="12"/>
      <c r="G28" s="54"/>
      <c r="H28" s="338"/>
      <c r="I28" s="54"/>
      <c r="J28" s="338"/>
      <c r="K28" s="339"/>
      <c r="L28" s="54"/>
      <c r="M28" s="338"/>
      <c r="N28" s="166"/>
      <c r="O28"/>
      <c r="P28"/>
      <c r="Q28"/>
      <c r="R28"/>
      <c r="S28"/>
      <c r="T28"/>
    </row>
    <row r="29" spans="1:20" ht="19.5" customHeight="1">
      <c r="A29" s="13" t="s">
        <v>48</v>
      </c>
      <c r="B29" s="14">
        <v>10012.4</v>
      </c>
      <c r="C29" s="14">
        <f t="shared" si="0"/>
        <v>76.40487164616465</v>
      </c>
      <c r="D29" s="14">
        <v>105.2</v>
      </c>
      <c r="E29" s="14">
        <v>129.2</v>
      </c>
      <c r="F29" s="12"/>
      <c r="G29" s="54"/>
      <c r="H29" s="338"/>
      <c r="I29" s="54"/>
      <c r="J29" s="338"/>
      <c r="K29" s="339"/>
      <c r="L29" s="54"/>
      <c r="M29" s="338"/>
      <c r="N29" s="166"/>
      <c r="O29"/>
      <c r="P29"/>
      <c r="Q29"/>
      <c r="R29"/>
      <c r="S29"/>
      <c r="T29"/>
    </row>
    <row r="30" spans="1:20" ht="19.5" customHeight="1">
      <c r="A30" s="13" t="s">
        <v>63</v>
      </c>
      <c r="B30" s="14">
        <v>8687.7</v>
      </c>
      <c r="C30" s="14">
        <f t="shared" si="0"/>
        <v>66.29605323402828</v>
      </c>
      <c r="D30" s="14">
        <v>115</v>
      </c>
      <c r="E30" s="14">
        <v>140.4</v>
      </c>
      <c r="F30" s="12"/>
      <c r="G30" s="54"/>
      <c r="H30" s="338"/>
      <c r="I30" s="54"/>
      <c r="J30" s="338"/>
      <c r="K30" s="339"/>
      <c r="L30" s="54"/>
      <c r="M30" s="338"/>
      <c r="N30" s="166"/>
      <c r="O30"/>
      <c r="P30"/>
      <c r="Q30"/>
      <c r="R30"/>
      <c r="S30"/>
      <c r="T30"/>
    </row>
    <row r="31" spans="1:20" ht="19.5" customHeight="1">
      <c r="A31" s="13" t="s">
        <v>62</v>
      </c>
      <c r="B31" s="14">
        <v>7161.7</v>
      </c>
      <c r="C31" s="14">
        <f t="shared" si="0"/>
        <v>54.651109550990505</v>
      </c>
      <c r="D31" s="14">
        <v>127.4</v>
      </c>
      <c r="E31" s="14">
        <v>132.2</v>
      </c>
      <c r="F31" s="12"/>
      <c r="G31" s="54"/>
      <c r="H31" s="338"/>
      <c r="I31" s="54"/>
      <c r="J31" s="338"/>
      <c r="K31" s="339"/>
      <c r="L31" s="54"/>
      <c r="M31" s="338"/>
      <c r="N31" s="166"/>
      <c r="O31"/>
      <c r="P31"/>
      <c r="Q31"/>
      <c r="R31"/>
      <c r="S31"/>
      <c r="T31"/>
    </row>
    <row r="32" spans="1:20" ht="19.5" customHeight="1">
      <c r="A32" s="13" t="s">
        <v>51</v>
      </c>
      <c r="B32" s="14">
        <v>12037.4</v>
      </c>
      <c r="C32" s="14">
        <f t="shared" si="0"/>
        <v>91.85769665150636</v>
      </c>
      <c r="D32" s="14">
        <v>107.8</v>
      </c>
      <c r="E32" s="14">
        <v>126.7</v>
      </c>
      <c r="F32" s="12"/>
      <c r="G32" s="54"/>
      <c r="H32" s="338"/>
      <c r="I32" s="54"/>
      <c r="J32" s="338"/>
      <c r="K32" s="339"/>
      <c r="L32" s="54"/>
      <c r="M32" s="338"/>
      <c r="N32" s="166"/>
      <c r="O32"/>
      <c r="P32"/>
      <c r="Q32"/>
      <c r="R32"/>
      <c r="S32"/>
      <c r="T32"/>
    </row>
    <row r="33" spans="1:20" ht="19.5" customHeight="1">
      <c r="A33" s="13" t="s">
        <v>66</v>
      </c>
      <c r="B33" s="14">
        <v>8466</v>
      </c>
      <c r="C33" s="14">
        <f t="shared" si="0"/>
        <v>64.60425505936938</v>
      </c>
      <c r="D33" s="14">
        <v>123.3</v>
      </c>
      <c r="E33" s="14">
        <v>132.5</v>
      </c>
      <c r="F33" s="12"/>
      <c r="G33" s="54"/>
      <c r="H33" s="338"/>
      <c r="I33" s="50"/>
      <c r="J33" s="337"/>
      <c r="K33" s="339"/>
      <c r="L33" s="54"/>
      <c r="M33" s="338"/>
      <c r="N33" s="166"/>
      <c r="O33"/>
      <c r="P33"/>
      <c r="Q33"/>
      <c r="R33"/>
      <c r="S33"/>
      <c r="T33"/>
    </row>
    <row r="34" spans="1:20" ht="19.5" customHeight="1">
      <c r="A34" s="13" t="s">
        <v>40</v>
      </c>
      <c r="B34" s="14">
        <v>15284.9</v>
      </c>
      <c r="C34" s="14">
        <f t="shared" si="0"/>
        <v>116.63944934525807</v>
      </c>
      <c r="D34" s="14">
        <v>109.1</v>
      </c>
      <c r="E34" s="14">
        <v>125.8</v>
      </c>
      <c r="G34" s="336"/>
      <c r="H34" s="336"/>
      <c r="I34" s="54"/>
      <c r="J34" s="338"/>
      <c r="K34" s="339"/>
      <c r="L34" s="54"/>
      <c r="M34" s="338"/>
      <c r="N34" s="166"/>
      <c r="O34"/>
      <c r="P34"/>
      <c r="Q34"/>
      <c r="R34"/>
      <c r="S34"/>
      <c r="T34"/>
    </row>
    <row r="35" spans="1:20" ht="19.5" customHeight="1">
      <c r="A35" s="13" t="s">
        <v>47</v>
      </c>
      <c r="B35" s="14">
        <v>13713.4</v>
      </c>
      <c r="C35" s="14">
        <f t="shared" si="0"/>
        <v>104.64729403864351</v>
      </c>
      <c r="D35" s="14">
        <v>119.2</v>
      </c>
      <c r="E35" s="14">
        <v>127.3</v>
      </c>
      <c r="G35" s="54"/>
      <c r="H35" s="338"/>
      <c r="I35" s="54"/>
      <c r="J35" s="338"/>
      <c r="K35" s="339"/>
      <c r="L35" s="54"/>
      <c r="M35" s="338"/>
      <c r="N35" s="166"/>
      <c r="O35"/>
      <c r="P35"/>
      <c r="Q35"/>
      <c r="R35"/>
      <c r="S35"/>
      <c r="T35"/>
    </row>
    <row r="36" spans="1:20" ht="19.5" customHeight="1">
      <c r="A36" s="13" t="s">
        <v>44</v>
      </c>
      <c r="B36" s="14">
        <v>13239.8</v>
      </c>
      <c r="C36" s="14">
        <f t="shared" si="0"/>
        <v>101.03324074356705</v>
      </c>
      <c r="D36" s="14">
        <v>108.7</v>
      </c>
      <c r="E36" s="14">
        <v>128.6</v>
      </c>
      <c r="G36" s="54"/>
      <c r="H36" s="338"/>
      <c r="I36" s="54"/>
      <c r="J36" s="338"/>
      <c r="K36" s="339"/>
      <c r="L36" s="54"/>
      <c r="M36" s="338"/>
      <c r="N36" s="166"/>
      <c r="O36"/>
      <c r="P36"/>
      <c r="Q36"/>
      <c r="R36"/>
      <c r="S36"/>
      <c r="T36"/>
    </row>
    <row r="37" spans="1:20" ht="19.5" customHeight="1">
      <c r="A37" s="13" t="s">
        <v>57</v>
      </c>
      <c r="B37" s="14">
        <v>10595.1</v>
      </c>
      <c r="C37" s="14">
        <f t="shared" si="0"/>
        <v>80.85146973535608</v>
      </c>
      <c r="D37" s="14">
        <v>107.9</v>
      </c>
      <c r="E37" s="14">
        <v>124.9</v>
      </c>
      <c r="G37" s="54"/>
      <c r="H37" s="338"/>
      <c r="I37" s="54"/>
      <c r="J37" s="338"/>
      <c r="K37" s="339"/>
      <c r="L37" s="54"/>
      <c r="M37" s="338"/>
      <c r="N37" s="166"/>
      <c r="O37"/>
      <c r="P37"/>
      <c r="Q37"/>
      <c r="R37"/>
      <c r="S37"/>
      <c r="T37"/>
    </row>
    <row r="38" spans="1:20" ht="19.5" customHeight="1">
      <c r="A38" s="13" t="s">
        <v>52</v>
      </c>
      <c r="B38" s="14">
        <v>11283.1</v>
      </c>
      <c r="C38" s="14">
        <f t="shared" si="0"/>
        <v>86.10161472482525</v>
      </c>
      <c r="D38" s="14">
        <v>107.2</v>
      </c>
      <c r="E38" s="14">
        <v>128.3</v>
      </c>
      <c r="G38" s="54"/>
      <c r="H38" s="338"/>
      <c r="I38" s="54"/>
      <c r="J38" s="338"/>
      <c r="K38" s="339"/>
      <c r="L38" s="166"/>
      <c r="M38" s="166"/>
      <c r="N38" s="166"/>
      <c r="O38"/>
      <c r="P38"/>
      <c r="Q38"/>
      <c r="R38"/>
      <c r="S38"/>
      <c r="T38"/>
    </row>
    <row r="39" spans="7:20" ht="18.75">
      <c r="G39" s="54"/>
      <c r="H39" s="338"/>
      <c r="I39" s="54"/>
      <c r="J39" s="338"/>
      <c r="K39" s="339"/>
      <c r="L39" s="166"/>
      <c r="M39" s="166"/>
      <c r="N39" s="166"/>
      <c r="O39"/>
      <c r="P39"/>
      <c r="Q39"/>
      <c r="R39"/>
      <c r="S39"/>
      <c r="T39"/>
    </row>
    <row r="40" spans="7:20" ht="12.75">
      <c r="G40" s="336"/>
      <c r="H40" s="336"/>
      <c r="I40" s="166"/>
      <c r="J40" s="166"/>
      <c r="K40" s="166"/>
      <c r="L40" s="166"/>
      <c r="M40" s="166"/>
      <c r="N40" s="166"/>
      <c r="O40"/>
      <c r="P40"/>
      <c r="Q40"/>
      <c r="R40"/>
      <c r="S40"/>
      <c r="T40"/>
    </row>
    <row r="41" spans="6:20" ht="12.75">
      <c r="F41" s="4">
        <v>13104.4</v>
      </c>
      <c r="G41" s="166"/>
      <c r="H41" s="166"/>
      <c r="I41" s="166"/>
      <c r="J41" s="340"/>
      <c r="K41" s="166"/>
      <c r="L41" s="166"/>
      <c r="M41" s="166"/>
      <c r="N41" s="166"/>
      <c r="O41"/>
      <c r="P41"/>
      <c r="Q41"/>
      <c r="R41"/>
      <c r="S41"/>
      <c r="T41"/>
    </row>
    <row r="42" spans="1:14" ht="18.75">
      <c r="A42" s="13" t="s">
        <v>46</v>
      </c>
      <c r="B42" s="14">
        <v>131.6</v>
      </c>
      <c r="D42" s="13" t="s">
        <v>40</v>
      </c>
      <c r="E42" s="14">
        <v>15284.9</v>
      </c>
      <c r="F42" s="62">
        <f>E42-$F$41</f>
        <v>2180.5</v>
      </c>
      <c r="G42" s="62">
        <f>E42/$F$41*100</f>
        <v>116.63944934525807</v>
      </c>
      <c r="I42"/>
      <c r="J42"/>
      <c r="K42"/>
      <c r="L42"/>
      <c r="M42"/>
      <c r="N42"/>
    </row>
    <row r="43" spans="1:7" ht="18.75">
      <c r="A43" s="13" t="s">
        <v>62</v>
      </c>
      <c r="B43" s="14">
        <v>127.4</v>
      </c>
      <c r="D43" s="13" t="s">
        <v>47</v>
      </c>
      <c r="E43" s="14">
        <v>13713.4</v>
      </c>
      <c r="F43" s="62">
        <f aca="true" t="shared" si="1" ref="F43:F70">E43-$F$41</f>
        <v>609</v>
      </c>
      <c r="G43" s="62">
        <f aca="true" t="shared" si="2" ref="G43:G71">E43/$F$41*100</f>
        <v>104.64729403864351</v>
      </c>
    </row>
    <row r="44" spans="1:7" ht="18.75">
      <c r="A44" s="13" t="s">
        <v>39</v>
      </c>
      <c r="B44" s="14">
        <v>124.2</v>
      </c>
      <c r="C44"/>
      <c r="D44" s="13" t="s">
        <v>42</v>
      </c>
      <c r="E44" s="14">
        <v>13443.8</v>
      </c>
      <c r="F44" s="62">
        <f t="shared" si="1"/>
        <v>339.39999999999964</v>
      </c>
      <c r="G44" s="62">
        <f t="shared" si="2"/>
        <v>102.58996978114222</v>
      </c>
    </row>
    <row r="45" spans="1:7" ht="18.75">
      <c r="A45" s="13" t="s">
        <v>66</v>
      </c>
      <c r="B45" s="14">
        <v>123.3</v>
      </c>
      <c r="C45"/>
      <c r="D45" s="13" t="s">
        <v>44</v>
      </c>
      <c r="E45" s="14">
        <v>13239.8</v>
      </c>
      <c r="F45" s="62">
        <f t="shared" si="1"/>
        <v>135.39999999999964</v>
      </c>
      <c r="G45" s="62">
        <f t="shared" si="2"/>
        <v>101.03324074356705</v>
      </c>
    </row>
    <row r="46" spans="1:7" ht="18.75">
      <c r="A46" s="13" t="s">
        <v>50</v>
      </c>
      <c r="B46" s="14">
        <v>120.8</v>
      </c>
      <c r="C46"/>
      <c r="D46" s="13" t="s">
        <v>60</v>
      </c>
      <c r="E46" s="14">
        <v>13191.6</v>
      </c>
      <c r="F46" s="62">
        <f t="shared" si="1"/>
        <v>87.20000000000073</v>
      </c>
      <c r="G46" s="62">
        <f t="shared" si="2"/>
        <v>100.66542535331644</v>
      </c>
    </row>
    <row r="47" spans="1:7" ht="18.75">
      <c r="A47" s="13" t="s">
        <v>54</v>
      </c>
      <c r="B47" s="14">
        <v>120.5</v>
      </c>
      <c r="C47"/>
      <c r="D47" s="13" t="s">
        <v>43</v>
      </c>
      <c r="E47" s="14">
        <v>12933.1</v>
      </c>
      <c r="F47" s="62">
        <f t="shared" si="1"/>
        <v>-171.29999999999927</v>
      </c>
      <c r="G47" s="62">
        <f t="shared" si="2"/>
        <v>98.69280546991851</v>
      </c>
    </row>
    <row r="48" spans="1:7" ht="18.75">
      <c r="A48" s="13" t="s">
        <v>55</v>
      </c>
      <c r="B48" s="14">
        <v>119.9</v>
      </c>
      <c r="C48"/>
      <c r="D48" s="13" t="s">
        <v>51</v>
      </c>
      <c r="E48" s="14">
        <v>12037.4</v>
      </c>
      <c r="F48" s="62">
        <f t="shared" si="1"/>
        <v>-1067</v>
      </c>
      <c r="G48" s="62">
        <f t="shared" si="2"/>
        <v>91.85769665150636</v>
      </c>
    </row>
    <row r="49" spans="1:7" ht="18.75">
      <c r="A49" s="13" t="s">
        <v>53</v>
      </c>
      <c r="B49" s="14">
        <v>119.5</v>
      </c>
      <c r="C49"/>
      <c r="D49" s="13" t="s">
        <v>38</v>
      </c>
      <c r="E49" s="14">
        <v>11544</v>
      </c>
      <c r="F49" s="62">
        <f t="shared" si="1"/>
        <v>-1560.3999999999996</v>
      </c>
      <c r="G49" s="62">
        <f t="shared" si="2"/>
        <v>88.09254906748879</v>
      </c>
    </row>
    <row r="50" spans="1:7" ht="18.75">
      <c r="A50" s="13" t="s">
        <v>47</v>
      </c>
      <c r="B50" s="14">
        <v>119.2</v>
      </c>
      <c r="C50"/>
      <c r="D50" s="13" t="s">
        <v>52</v>
      </c>
      <c r="E50" s="14">
        <v>11283.1</v>
      </c>
      <c r="F50" s="62">
        <f t="shared" si="1"/>
        <v>-1821.2999999999993</v>
      </c>
      <c r="G50" s="62">
        <f t="shared" si="2"/>
        <v>86.10161472482525</v>
      </c>
    </row>
    <row r="51" spans="1:7" ht="18.75">
      <c r="A51" s="13" t="s">
        <v>45</v>
      </c>
      <c r="B51" s="14">
        <v>117.7</v>
      </c>
      <c r="C51"/>
      <c r="D51" s="13" t="s">
        <v>39</v>
      </c>
      <c r="E51" s="14">
        <v>10722</v>
      </c>
      <c r="F51" s="62">
        <f t="shared" si="1"/>
        <v>-2382.3999999999996</v>
      </c>
      <c r="G51" s="62">
        <f t="shared" si="2"/>
        <v>81.81984676902415</v>
      </c>
    </row>
    <row r="52" spans="1:7" ht="18.75">
      <c r="A52" s="13" t="s">
        <v>61</v>
      </c>
      <c r="B52" s="14">
        <v>117.7</v>
      </c>
      <c r="C52"/>
      <c r="D52" s="13" t="s">
        <v>57</v>
      </c>
      <c r="E52" s="14">
        <v>10595.1</v>
      </c>
      <c r="F52" s="62">
        <f t="shared" si="1"/>
        <v>-2509.2999999999993</v>
      </c>
      <c r="G52" s="62">
        <f t="shared" si="2"/>
        <v>80.85146973535608</v>
      </c>
    </row>
    <row r="53" spans="1:7" ht="18.75">
      <c r="A53" s="13" t="s">
        <v>65</v>
      </c>
      <c r="B53" s="14">
        <v>117.2</v>
      </c>
      <c r="C53"/>
      <c r="D53" s="13" t="s">
        <v>58</v>
      </c>
      <c r="E53" s="14">
        <v>10086.5</v>
      </c>
      <c r="F53" s="62">
        <f t="shared" si="1"/>
        <v>-3017.8999999999996</v>
      </c>
      <c r="G53" s="62">
        <f t="shared" si="2"/>
        <v>76.97033057598975</v>
      </c>
    </row>
    <row r="54" spans="1:7" ht="18.75">
      <c r="A54" s="13" t="s">
        <v>41</v>
      </c>
      <c r="B54" s="14">
        <v>116.4</v>
      </c>
      <c r="C54"/>
      <c r="D54" s="13" t="s">
        <v>48</v>
      </c>
      <c r="E54" s="14">
        <v>10012.4</v>
      </c>
      <c r="F54" s="62">
        <f t="shared" si="1"/>
        <v>-3092</v>
      </c>
      <c r="G54" s="62">
        <f t="shared" si="2"/>
        <v>76.40487164616465</v>
      </c>
    </row>
    <row r="55" spans="1:7" ht="18.75">
      <c r="A55" s="13" t="s">
        <v>59</v>
      </c>
      <c r="B55" s="14">
        <v>115</v>
      </c>
      <c r="C55"/>
      <c r="D55" s="13" t="s">
        <v>46</v>
      </c>
      <c r="E55" s="14">
        <v>9966.3</v>
      </c>
      <c r="F55" s="62">
        <f t="shared" si="1"/>
        <v>-3138.1000000000004</v>
      </c>
      <c r="G55" s="62">
        <f t="shared" si="2"/>
        <v>76.05308140777143</v>
      </c>
    </row>
    <row r="56" spans="1:7" ht="18.75">
      <c r="A56" s="13" t="s">
        <v>63</v>
      </c>
      <c r="B56" s="14">
        <v>115</v>
      </c>
      <c r="C56"/>
      <c r="D56" s="13" t="s">
        <v>55</v>
      </c>
      <c r="E56" s="14">
        <v>9532.5</v>
      </c>
      <c r="F56" s="62">
        <f t="shared" si="1"/>
        <v>-3571.8999999999996</v>
      </c>
      <c r="G56" s="62">
        <f t="shared" si="2"/>
        <v>72.74274289551602</v>
      </c>
    </row>
    <row r="57" spans="1:7" ht="18.75">
      <c r="A57" s="13" t="s">
        <v>58</v>
      </c>
      <c r="B57" s="14">
        <v>114.7</v>
      </c>
      <c r="C57"/>
      <c r="D57" s="13" t="s">
        <v>61</v>
      </c>
      <c r="E57" s="14">
        <v>9251.7</v>
      </c>
      <c r="F57" s="62">
        <f t="shared" si="1"/>
        <v>-3852.699999999999</v>
      </c>
      <c r="G57" s="62">
        <f t="shared" si="2"/>
        <v>70.59995116144196</v>
      </c>
    </row>
    <row r="58" spans="1:7" ht="18.75">
      <c r="A58" s="13" t="s">
        <v>49</v>
      </c>
      <c r="B58" s="14">
        <v>114.2</v>
      </c>
      <c r="C58"/>
      <c r="D58" s="13" t="s">
        <v>56</v>
      </c>
      <c r="E58" s="14">
        <v>9198.6</v>
      </c>
      <c r="F58" s="62">
        <f t="shared" si="1"/>
        <v>-3905.7999999999993</v>
      </c>
      <c r="G58" s="62">
        <f t="shared" si="2"/>
        <v>70.19474375019078</v>
      </c>
    </row>
    <row r="59" spans="1:7" ht="18.75">
      <c r="A59" s="13" t="s">
        <v>37</v>
      </c>
      <c r="B59" s="14">
        <v>112.7</v>
      </c>
      <c r="C59"/>
      <c r="D59" s="13" t="s">
        <v>59</v>
      </c>
      <c r="E59" s="14">
        <v>8873.5</v>
      </c>
      <c r="F59" s="62">
        <f t="shared" si="1"/>
        <v>-4230.9</v>
      </c>
      <c r="G59" s="62">
        <f t="shared" si="2"/>
        <v>67.71389762217271</v>
      </c>
    </row>
    <row r="60" spans="1:7" ht="18.75">
      <c r="A60" s="13" t="s">
        <v>64</v>
      </c>
      <c r="B60" s="14">
        <v>112.7</v>
      </c>
      <c r="C60"/>
      <c r="D60" s="13" t="s">
        <v>45</v>
      </c>
      <c r="E60" s="14">
        <v>8849.6</v>
      </c>
      <c r="F60" s="62">
        <f t="shared" si="1"/>
        <v>-4254.799999999999</v>
      </c>
      <c r="G60" s="62">
        <f t="shared" si="2"/>
        <v>67.53151613198621</v>
      </c>
    </row>
    <row r="61" spans="1:7" ht="18.75">
      <c r="A61" s="13" t="s">
        <v>56</v>
      </c>
      <c r="B61" s="14">
        <v>112.7</v>
      </c>
      <c r="C61"/>
      <c r="D61" s="13" t="s">
        <v>65</v>
      </c>
      <c r="E61" s="14">
        <v>8692</v>
      </c>
      <c r="F61" s="62">
        <f t="shared" si="1"/>
        <v>-4412.4</v>
      </c>
      <c r="G61" s="62">
        <f t="shared" si="2"/>
        <v>66.32886664021245</v>
      </c>
    </row>
    <row r="62" spans="1:7" ht="18.75">
      <c r="A62" s="13" t="s">
        <v>43</v>
      </c>
      <c r="B62" s="14">
        <v>111.5</v>
      </c>
      <c r="C62"/>
      <c r="D62" s="13" t="s">
        <v>63</v>
      </c>
      <c r="E62" s="14">
        <v>8687.7</v>
      </c>
      <c r="F62" s="62">
        <f t="shared" si="1"/>
        <v>-4416.699999999999</v>
      </c>
      <c r="G62" s="62">
        <f t="shared" si="2"/>
        <v>66.29605323402828</v>
      </c>
    </row>
    <row r="63" spans="1:7" ht="18.75">
      <c r="A63" s="13" t="s">
        <v>40</v>
      </c>
      <c r="B63" s="14">
        <v>109.1</v>
      </c>
      <c r="C63"/>
      <c r="D63" s="13" t="s">
        <v>49</v>
      </c>
      <c r="E63" s="14">
        <v>8526.8</v>
      </c>
      <c r="F63" s="62">
        <f t="shared" si="1"/>
        <v>-4577.6</v>
      </c>
      <c r="G63" s="62">
        <f t="shared" si="2"/>
        <v>65.06822136076433</v>
      </c>
    </row>
    <row r="64" spans="1:7" ht="18.75">
      <c r="A64" s="13" t="s">
        <v>44</v>
      </c>
      <c r="B64" s="14">
        <v>108.7</v>
      </c>
      <c r="C64"/>
      <c r="D64" s="13" t="s">
        <v>66</v>
      </c>
      <c r="E64" s="14">
        <v>8466</v>
      </c>
      <c r="F64" s="62">
        <f t="shared" si="1"/>
        <v>-4638.4</v>
      </c>
      <c r="G64" s="62">
        <f t="shared" si="2"/>
        <v>64.60425505936938</v>
      </c>
    </row>
    <row r="65" spans="1:7" ht="18.75">
      <c r="A65" s="13" t="s">
        <v>42</v>
      </c>
      <c r="B65" s="14">
        <v>108</v>
      </c>
      <c r="C65"/>
      <c r="D65" s="13" t="s">
        <v>54</v>
      </c>
      <c r="E65" s="14">
        <v>8316.9</v>
      </c>
      <c r="F65" s="62">
        <f t="shared" si="1"/>
        <v>-4787.5</v>
      </c>
      <c r="G65" s="62">
        <f t="shared" si="2"/>
        <v>63.46646927749459</v>
      </c>
    </row>
    <row r="66" spans="1:7" ht="18.75">
      <c r="A66" s="13" t="s">
        <v>57</v>
      </c>
      <c r="B66" s="14">
        <v>107.9</v>
      </c>
      <c r="C66"/>
      <c r="D66" s="13" t="s">
        <v>64</v>
      </c>
      <c r="E66" s="14">
        <v>8156.6</v>
      </c>
      <c r="F66" s="62">
        <f t="shared" si="1"/>
        <v>-4947.799999999999</v>
      </c>
      <c r="G66" s="62">
        <f t="shared" si="2"/>
        <v>62.24321601904704</v>
      </c>
    </row>
    <row r="67" spans="1:7" ht="18.75">
      <c r="A67" s="13" t="s">
        <v>51</v>
      </c>
      <c r="B67" s="14">
        <v>107.8</v>
      </c>
      <c r="C67"/>
      <c r="D67" s="13" t="s">
        <v>41</v>
      </c>
      <c r="E67" s="14">
        <v>7926.7</v>
      </c>
      <c r="F67" s="62">
        <f t="shared" si="1"/>
        <v>-5177.7</v>
      </c>
      <c r="G67" s="62">
        <f t="shared" si="2"/>
        <v>60.48884344189738</v>
      </c>
    </row>
    <row r="68" spans="1:7" ht="18.75">
      <c r="A68" s="13" t="s">
        <v>52</v>
      </c>
      <c r="B68" s="14">
        <v>107.2</v>
      </c>
      <c r="C68"/>
      <c r="D68" s="13" t="s">
        <v>53</v>
      </c>
      <c r="E68" s="14">
        <v>7898.4</v>
      </c>
      <c r="F68" s="62">
        <f t="shared" si="1"/>
        <v>-5206</v>
      </c>
      <c r="G68" s="62">
        <f t="shared" si="2"/>
        <v>60.27288544305729</v>
      </c>
    </row>
    <row r="69" spans="1:7" ht="18.75">
      <c r="A69" s="13" t="s">
        <v>38</v>
      </c>
      <c r="B69" s="14">
        <v>106.8</v>
      </c>
      <c r="C69"/>
      <c r="D69" s="13" t="s">
        <v>37</v>
      </c>
      <c r="E69" s="14">
        <v>7595.6</v>
      </c>
      <c r="F69" s="62">
        <f t="shared" si="1"/>
        <v>-5508.799999999999</v>
      </c>
      <c r="G69" s="62">
        <f t="shared" si="2"/>
        <v>57.96221116571534</v>
      </c>
    </row>
    <row r="70" spans="1:7" ht="18.75">
      <c r="A70" s="13" t="s">
        <v>48</v>
      </c>
      <c r="B70" s="14">
        <v>105.2</v>
      </c>
      <c r="C70"/>
      <c r="D70" s="13" t="s">
        <v>50</v>
      </c>
      <c r="E70" s="14">
        <v>7377.8</v>
      </c>
      <c r="F70" s="62">
        <f t="shared" si="1"/>
        <v>-5726.599999999999</v>
      </c>
      <c r="G70" s="62">
        <f t="shared" si="2"/>
        <v>56.300173987363024</v>
      </c>
    </row>
    <row r="71" spans="1:7" ht="18.75">
      <c r="A71" s="13" t="s">
        <v>60</v>
      </c>
      <c r="B71" s="14">
        <v>103.3</v>
      </c>
      <c r="C71"/>
      <c r="D71" s="13" t="s">
        <v>62</v>
      </c>
      <c r="E71" s="14">
        <v>7161.7</v>
      </c>
      <c r="F71">
        <f>E42/E71</f>
        <v>2.13425583311225</v>
      </c>
      <c r="G71" s="62">
        <f t="shared" si="2"/>
        <v>54.651109550990505</v>
      </c>
    </row>
    <row r="72" spans="1:6" ht="18.75">
      <c r="A72" s="13"/>
      <c r="B72" s="14"/>
      <c r="C72"/>
      <c r="D72"/>
      <c r="E72"/>
      <c r="F72"/>
    </row>
    <row r="73" spans="1:6" ht="12.75">
      <c r="A73"/>
      <c r="B73"/>
      <c r="C73"/>
      <c r="D73"/>
      <c r="E73"/>
      <c r="F73"/>
    </row>
    <row r="74" spans="1:6" ht="18.75">
      <c r="A74"/>
      <c r="B74" s="341">
        <v>15252.4</v>
      </c>
      <c r="C74"/>
      <c r="D74"/>
      <c r="E74"/>
      <c r="F74"/>
    </row>
    <row r="75" spans="1:6" ht="18.75">
      <c r="A75"/>
      <c r="B75" s="341">
        <v>6906.1</v>
      </c>
      <c r="C75"/>
      <c r="D75"/>
      <c r="E75"/>
      <c r="F75"/>
    </row>
    <row r="76" spans="1:6" ht="12.75">
      <c r="A76"/>
      <c r="B76">
        <f>B74/B75</f>
        <v>2.2085402759878945</v>
      </c>
      <c r="C76"/>
      <c r="D76"/>
      <c r="E76"/>
      <c r="F76"/>
    </row>
    <row r="78" spans="1:2" ht="12.75">
      <c r="A78" s="4" t="s">
        <v>40</v>
      </c>
      <c r="B78" s="62">
        <v>116.64869412259569</v>
      </c>
    </row>
    <row r="79" spans="1:2" ht="12.75">
      <c r="A79" s="4" t="s">
        <v>60</v>
      </c>
      <c r="B79" s="62">
        <v>105.88428740774731</v>
      </c>
    </row>
    <row r="80" spans="1:2" ht="12.75">
      <c r="A80" s="4" t="s">
        <v>47</v>
      </c>
      <c r="B80" s="62">
        <v>104.39906695728654</v>
      </c>
    </row>
    <row r="81" spans="1:2" ht="12.75">
      <c r="A81" s="4" t="s">
        <v>43</v>
      </c>
      <c r="B81" s="62">
        <v>104.36924018201981</v>
      </c>
    </row>
    <row r="82" spans="1:2" ht="12.75">
      <c r="A82" s="4" t="s">
        <v>42</v>
      </c>
      <c r="B82" s="62">
        <v>102.78765630377424</v>
      </c>
    </row>
    <row r="83" spans="1:2" ht="12.75">
      <c r="A83" s="4" t="s">
        <v>44</v>
      </c>
      <c r="B83" s="62">
        <v>101.41180069595809</v>
      </c>
    </row>
    <row r="84" spans="1:2" ht="12.75">
      <c r="A84" s="4" t="s">
        <v>51</v>
      </c>
      <c r="B84" s="62">
        <v>92.49971320408396</v>
      </c>
    </row>
    <row r="85" spans="1:2" ht="12.75">
      <c r="A85" s="4" t="s">
        <v>38</v>
      </c>
      <c r="B85" s="62">
        <v>89.77400481817138</v>
      </c>
    </row>
    <row r="86" spans="1:2" ht="12.75">
      <c r="A86" s="4" t="s">
        <v>39</v>
      </c>
      <c r="B86" s="62">
        <v>85.34587587472754</v>
      </c>
    </row>
    <row r="87" spans="1:2" ht="12.75">
      <c r="A87" s="4" t="s">
        <v>52</v>
      </c>
      <c r="B87" s="62">
        <v>84.18645558487246</v>
      </c>
    </row>
    <row r="88" spans="1:2" ht="12.75">
      <c r="A88" s="4" t="s">
        <v>57</v>
      </c>
      <c r="B88" s="62">
        <v>79.21150242820542</v>
      </c>
    </row>
    <row r="89" spans="1:2" ht="12.75">
      <c r="A89" s="4" t="s">
        <v>48</v>
      </c>
      <c r="B89" s="62">
        <v>77.37447898741922</v>
      </c>
    </row>
    <row r="90" spans="1:2" ht="12.75">
      <c r="A90" s="4" t="s">
        <v>58</v>
      </c>
      <c r="B90" s="62">
        <v>76.32518832931818</v>
      </c>
    </row>
    <row r="91" spans="1:2" ht="12.75">
      <c r="A91" s="4" t="s">
        <v>46</v>
      </c>
      <c r="B91" s="62">
        <v>74.18454361209896</v>
      </c>
    </row>
    <row r="92" spans="1:2" ht="12.75">
      <c r="A92" s="4" t="s">
        <v>55</v>
      </c>
      <c r="B92" s="62">
        <v>72.32534128714006</v>
      </c>
    </row>
    <row r="93" spans="1:2" ht="12.75">
      <c r="A93" s="4" t="s">
        <v>61</v>
      </c>
      <c r="B93" s="62">
        <v>70.4217811938358</v>
      </c>
    </row>
    <row r="94" spans="1:2" ht="12.75">
      <c r="A94" s="4" t="s">
        <v>56</v>
      </c>
      <c r="B94" s="62">
        <v>68.54192956292303</v>
      </c>
    </row>
    <row r="95" spans="1:2" ht="12.75">
      <c r="A95" s="4" t="s">
        <v>59</v>
      </c>
      <c r="B95" s="62">
        <v>68.07999694084356</v>
      </c>
    </row>
    <row r="96" spans="1:2" ht="12.75">
      <c r="A96" s="4" t="s">
        <v>45</v>
      </c>
      <c r="B96" s="62">
        <v>65.75809720469582</v>
      </c>
    </row>
    <row r="97" spans="1:2" ht="12.75">
      <c r="A97" s="4" t="s">
        <v>65</v>
      </c>
      <c r="B97" s="62">
        <v>65.2357462429735</v>
      </c>
    </row>
    <row r="98" spans="1:2" ht="12.75">
      <c r="A98" s="4" t="s">
        <v>49</v>
      </c>
      <c r="B98" s="62">
        <v>64.46866276624222</v>
      </c>
    </row>
    <row r="99" spans="1:2" ht="12.75">
      <c r="A99" s="4" t="s">
        <v>63</v>
      </c>
      <c r="B99" s="62">
        <v>63.64039616075866</v>
      </c>
    </row>
    <row r="100" spans="1:2" ht="12.75">
      <c r="A100" s="4" t="s">
        <v>66</v>
      </c>
      <c r="B100" s="62">
        <v>63.59527360330388</v>
      </c>
    </row>
    <row r="101" spans="1:2" ht="12.75">
      <c r="A101" s="4" t="s">
        <v>54</v>
      </c>
      <c r="B101" s="62">
        <v>62.228595464800584</v>
      </c>
    </row>
    <row r="102" spans="1:2" ht="12.75">
      <c r="A102" s="4" t="s">
        <v>64</v>
      </c>
      <c r="B102" s="62">
        <v>61.391151390004204</v>
      </c>
    </row>
    <row r="103" spans="1:2" ht="12.75">
      <c r="A103" s="4" t="s">
        <v>41</v>
      </c>
      <c r="B103" s="62">
        <v>60.9674582233949</v>
      </c>
    </row>
    <row r="104" spans="1:2" ht="12.75">
      <c r="A104" s="4" t="s">
        <v>53</v>
      </c>
      <c r="B104" s="62">
        <v>59.71090971664563</v>
      </c>
    </row>
    <row r="105" spans="1:2" ht="12.75">
      <c r="A105" s="4" t="s">
        <v>37</v>
      </c>
      <c r="B105" s="62">
        <v>57.35841841612175</v>
      </c>
    </row>
    <row r="106" spans="1:2" ht="12.75">
      <c r="A106" s="4" t="s">
        <v>50</v>
      </c>
      <c r="B106" s="62">
        <v>56.49956024626209</v>
      </c>
    </row>
    <row r="107" spans="1:2" ht="12.75">
      <c r="A107" s="4" t="s">
        <v>62</v>
      </c>
      <c r="B107" s="62">
        <v>52.81710068448625</v>
      </c>
    </row>
    <row r="108" ht="12.75">
      <c r="B108" s="62"/>
    </row>
  </sheetData>
  <sheetProtection/>
  <mergeCells count="7">
    <mergeCell ref="A1:E1"/>
    <mergeCell ref="A3:E3"/>
    <mergeCell ref="A4:E4"/>
    <mergeCell ref="B6:B7"/>
    <mergeCell ref="A6:A7"/>
    <mergeCell ref="C6:C7"/>
    <mergeCell ref="D6:E6"/>
  </mergeCell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4" sqref="B4:B34"/>
    </sheetView>
  </sheetViews>
  <sheetFormatPr defaultColWidth="9.00390625" defaultRowHeight="12.75"/>
  <cols>
    <col min="1" max="1" width="8.25390625" style="4" customWidth="1"/>
    <col min="2" max="2" width="37.625" style="4" customWidth="1"/>
    <col min="3" max="3" width="15.75390625" style="4" customWidth="1"/>
    <col min="4" max="4" width="22.75390625" style="4" customWidth="1"/>
    <col min="5" max="5" width="18.875" style="4" customWidth="1"/>
    <col min="6" max="6" width="8.25390625" style="4" customWidth="1"/>
    <col min="7" max="9" width="9.125" style="4" customWidth="1"/>
    <col min="10" max="10" width="10.75390625" style="4" customWidth="1"/>
    <col min="11" max="16384" width="9.125" style="4" customWidth="1"/>
  </cols>
  <sheetData>
    <row r="1" spans="1:4" ht="47.25">
      <c r="A1" s="20"/>
      <c r="B1" s="21"/>
      <c r="C1" s="8" t="s">
        <v>299</v>
      </c>
      <c r="D1" s="8" t="s">
        <v>297</v>
      </c>
    </row>
    <row r="2" spans="1:4" ht="18.75">
      <c r="A2" s="20"/>
      <c r="B2" s="10" t="s">
        <v>67</v>
      </c>
      <c r="C2" s="11">
        <v>13104.4</v>
      </c>
      <c r="D2" s="11">
        <v>110.7</v>
      </c>
    </row>
    <row r="3" ht="12.75">
      <c r="A3" s="20"/>
    </row>
    <row r="4" spans="1:4" ht="18.75">
      <c r="A4" s="20"/>
      <c r="B4" s="13" t="s">
        <v>17</v>
      </c>
      <c r="C4" s="14">
        <v>13443.8</v>
      </c>
      <c r="D4" s="14">
        <v>108</v>
      </c>
    </row>
    <row r="5" spans="1:4" ht="18.75">
      <c r="A5" s="20"/>
      <c r="B5" s="13" t="s">
        <v>16</v>
      </c>
      <c r="C5" s="14">
        <v>13191.6</v>
      </c>
      <c r="D5" s="14">
        <v>103.3</v>
      </c>
    </row>
    <row r="6" spans="1:4" ht="18.75">
      <c r="A6" s="20"/>
      <c r="B6" s="13" t="s">
        <v>18</v>
      </c>
      <c r="C6" s="14">
        <v>12933.1</v>
      </c>
      <c r="D6" s="14">
        <v>111.5</v>
      </c>
    </row>
    <row r="7" spans="1:4" ht="18.75">
      <c r="A7" s="20"/>
      <c r="B7" s="13" t="s">
        <v>68</v>
      </c>
      <c r="C7" s="14">
        <v>12037.4</v>
      </c>
      <c r="D7" s="14">
        <v>107.8</v>
      </c>
    </row>
    <row r="8" spans="1:4" ht="18.75">
      <c r="A8" s="20"/>
      <c r="B8" s="13" t="s">
        <v>20</v>
      </c>
      <c r="C8" s="14">
        <v>11544</v>
      </c>
      <c r="D8" s="14">
        <v>106.8</v>
      </c>
    </row>
    <row r="9" spans="1:4" ht="18.75">
      <c r="A9" s="20"/>
      <c r="B9" s="13" t="s">
        <v>11</v>
      </c>
      <c r="C9" s="14">
        <v>10722</v>
      </c>
      <c r="D9" s="14">
        <v>124.2</v>
      </c>
    </row>
    <row r="10" spans="1:4" ht="18.75">
      <c r="A10" s="20"/>
      <c r="B10" s="13" t="s">
        <v>6</v>
      </c>
      <c r="C10" s="14">
        <v>10086.5</v>
      </c>
      <c r="D10" s="14">
        <v>114.7</v>
      </c>
    </row>
    <row r="11" spans="1:4" ht="18.75">
      <c r="A11" s="20"/>
      <c r="B11" s="13" t="s">
        <v>24</v>
      </c>
      <c r="C11" s="14">
        <v>10012.4</v>
      </c>
      <c r="D11" s="14">
        <v>105.2</v>
      </c>
    </row>
    <row r="12" spans="1:4" ht="18.75">
      <c r="A12" s="20"/>
      <c r="B12" s="13" t="s">
        <v>22</v>
      </c>
      <c r="C12" s="14">
        <v>9966.3</v>
      </c>
      <c r="D12" s="14">
        <v>131.6</v>
      </c>
    </row>
    <row r="13" spans="1:4" ht="18.75">
      <c r="A13" s="20"/>
      <c r="B13" s="13" t="s">
        <v>5</v>
      </c>
      <c r="C13" s="14">
        <v>9532.5</v>
      </c>
      <c r="D13" s="14">
        <v>119.9</v>
      </c>
    </row>
    <row r="14" spans="2:4" ht="18.75">
      <c r="B14" s="13" t="s">
        <v>9</v>
      </c>
      <c r="C14" s="14">
        <v>9251.7</v>
      </c>
      <c r="D14" s="14">
        <v>117.7</v>
      </c>
    </row>
    <row r="15" spans="2:4" ht="18.75">
      <c r="B15" s="13" t="s">
        <v>19</v>
      </c>
      <c r="C15" s="14">
        <v>9198.6</v>
      </c>
      <c r="D15" s="14">
        <v>112.7</v>
      </c>
    </row>
    <row r="16" spans="2:4" ht="18.75">
      <c r="B16" s="13" t="s">
        <v>4</v>
      </c>
      <c r="C16" s="14">
        <v>8873.5</v>
      </c>
      <c r="D16" s="14">
        <v>115</v>
      </c>
    </row>
    <row r="17" spans="2:4" ht="18.75">
      <c r="B17" s="13" t="s">
        <v>10</v>
      </c>
      <c r="C17" s="14">
        <v>8849.6</v>
      </c>
      <c r="D17" s="14">
        <v>117.7</v>
      </c>
    </row>
    <row r="18" spans="2:4" ht="18.75">
      <c r="B18" s="13" t="s">
        <v>14</v>
      </c>
      <c r="C18" s="14">
        <v>8692</v>
      </c>
      <c r="D18" s="14">
        <v>117.2</v>
      </c>
    </row>
    <row r="19" spans="2:4" ht="18.75">
      <c r="B19" s="13" t="s">
        <v>8</v>
      </c>
      <c r="C19" s="14">
        <v>8687.7</v>
      </c>
      <c r="D19" s="14">
        <v>115</v>
      </c>
    </row>
    <row r="20" spans="2:4" ht="18.75">
      <c r="B20" s="13" t="s">
        <v>15</v>
      </c>
      <c r="C20" s="14">
        <v>8526.8</v>
      </c>
      <c r="D20" s="14">
        <v>114.2</v>
      </c>
    </row>
    <row r="21" spans="2:4" ht="18.75">
      <c r="B21" s="13" t="s">
        <v>0</v>
      </c>
      <c r="C21" s="14">
        <v>8466</v>
      </c>
      <c r="D21" s="14">
        <v>123.3</v>
      </c>
    </row>
    <row r="22" spans="2:4" ht="18.75">
      <c r="B22" s="13" t="s">
        <v>23</v>
      </c>
      <c r="C22" s="14">
        <v>8316.9</v>
      </c>
      <c r="D22" s="14">
        <v>120.5</v>
      </c>
    </row>
    <row r="23" spans="2:4" ht="18.75" customHeight="1">
      <c r="B23" s="13" t="s">
        <v>3</v>
      </c>
      <c r="C23" s="14">
        <v>8156.6</v>
      </c>
      <c r="D23" s="14">
        <v>112.7</v>
      </c>
    </row>
    <row r="24" spans="2:4" ht="18.75">
      <c r="B24" s="13" t="s">
        <v>21</v>
      </c>
      <c r="C24" s="14">
        <v>7926.7</v>
      </c>
      <c r="D24" s="14">
        <v>116.4</v>
      </c>
    </row>
    <row r="25" spans="2:4" ht="18.75">
      <c r="B25" s="13" t="s">
        <v>12</v>
      </c>
      <c r="C25" s="14">
        <v>7898.4</v>
      </c>
      <c r="D25" s="14">
        <v>119.5</v>
      </c>
    </row>
    <row r="26" spans="2:4" ht="18.75">
      <c r="B26" s="13" t="s">
        <v>13</v>
      </c>
      <c r="C26" s="14">
        <v>7595.6</v>
      </c>
      <c r="D26" s="14">
        <v>112.7</v>
      </c>
    </row>
    <row r="27" spans="2:4" ht="18.75">
      <c r="B27" s="13" t="s">
        <v>1</v>
      </c>
      <c r="C27" s="14">
        <v>7377.8</v>
      </c>
      <c r="D27" s="14">
        <v>120.8</v>
      </c>
    </row>
    <row r="28" spans="2:4" ht="18.75">
      <c r="B28" s="13" t="s">
        <v>2</v>
      </c>
      <c r="C28" s="14">
        <v>7161.7</v>
      </c>
      <c r="D28" s="14">
        <v>127.4</v>
      </c>
    </row>
    <row r="30" spans="2:4" ht="18.75">
      <c r="B30" s="13" t="s">
        <v>26</v>
      </c>
      <c r="C30" s="14">
        <v>15284.9</v>
      </c>
      <c r="D30" s="14">
        <v>109.1</v>
      </c>
    </row>
    <row r="31" spans="2:4" ht="18.75">
      <c r="B31" s="13" t="s">
        <v>28</v>
      </c>
      <c r="C31" s="14">
        <v>13713.4</v>
      </c>
      <c r="D31" s="14">
        <v>119.2</v>
      </c>
    </row>
    <row r="32" spans="2:4" ht="18.75">
      <c r="B32" s="13" t="s">
        <v>29</v>
      </c>
      <c r="C32" s="14">
        <v>13239.8</v>
      </c>
      <c r="D32" s="14">
        <v>108.7</v>
      </c>
    </row>
    <row r="33" spans="2:4" ht="18.75">
      <c r="B33" s="13" t="s">
        <v>27</v>
      </c>
      <c r="C33" s="14">
        <v>11283.1</v>
      </c>
      <c r="D33" s="14">
        <v>107.2</v>
      </c>
    </row>
    <row r="34" spans="2:4" ht="18.75">
      <c r="B34" s="13" t="s">
        <v>30</v>
      </c>
      <c r="C34" s="14">
        <v>10595.1</v>
      </c>
      <c r="D34" s="14">
        <v>107.9</v>
      </c>
    </row>
  </sheetData>
  <sheetProtection/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A42" sqref="A42:B71"/>
    </sheetView>
  </sheetViews>
  <sheetFormatPr defaultColWidth="9.00390625" defaultRowHeight="12.75"/>
  <cols>
    <col min="1" max="1" width="31.25390625" style="0" customWidth="1"/>
    <col min="2" max="2" width="10.75390625" style="0" customWidth="1"/>
    <col min="3" max="3" width="12.25390625" style="0" customWidth="1"/>
    <col min="4" max="4" width="14.75390625" style="0" customWidth="1"/>
    <col min="5" max="5" width="12.125" style="0" customWidth="1"/>
    <col min="6" max="6" width="10.375" style="0" customWidth="1"/>
    <col min="15" max="15" width="21.25390625" style="0" customWidth="1"/>
  </cols>
  <sheetData>
    <row r="1" spans="1:6" ht="19.5" customHeight="1">
      <c r="A1" s="434" t="s">
        <v>32</v>
      </c>
      <c r="B1" s="435"/>
      <c r="C1" s="435"/>
      <c r="D1" s="436"/>
      <c r="E1" s="436"/>
      <c r="F1" s="436"/>
    </row>
    <row r="2" spans="1:13" ht="18">
      <c r="A2" s="444" t="s">
        <v>69</v>
      </c>
      <c r="B2" s="445"/>
      <c r="C2" s="445"/>
      <c r="D2" s="445"/>
      <c r="E2" s="445"/>
      <c r="F2" s="445"/>
      <c r="G2" s="22"/>
      <c r="M2">
        <v>19</v>
      </c>
    </row>
    <row r="3" spans="1:13" ht="18">
      <c r="A3" s="444" t="s">
        <v>263</v>
      </c>
      <c r="B3" s="445"/>
      <c r="C3" s="445"/>
      <c r="D3" s="445"/>
      <c r="E3" s="445"/>
      <c r="F3" s="445"/>
      <c r="G3" s="22"/>
      <c r="M3">
        <v>86</v>
      </c>
    </row>
    <row r="4" spans="1:13" ht="15.75" customHeight="1">
      <c r="A4" s="446" t="s">
        <v>25</v>
      </c>
      <c r="B4" s="448" t="s">
        <v>265</v>
      </c>
      <c r="C4" s="448" t="s">
        <v>266</v>
      </c>
      <c r="D4" s="449" t="s">
        <v>264</v>
      </c>
      <c r="E4" s="450"/>
      <c r="F4" s="451"/>
      <c r="M4">
        <f>M3/M2</f>
        <v>4.526315789473684</v>
      </c>
    </row>
    <row r="5" spans="1:6" ht="127.5" customHeight="1">
      <c r="A5" s="447"/>
      <c r="B5" s="448"/>
      <c r="C5" s="448"/>
      <c r="D5" s="24" t="s">
        <v>70</v>
      </c>
      <c r="E5" s="25" t="s">
        <v>159</v>
      </c>
      <c r="F5" s="25" t="s">
        <v>71</v>
      </c>
    </row>
    <row r="6" spans="1:18" ht="39" customHeight="1">
      <c r="A6" s="26" t="s">
        <v>31</v>
      </c>
      <c r="B6" s="28">
        <v>86200</v>
      </c>
      <c r="C6" s="27">
        <f>B6/L6*100</f>
        <v>442.55056987370364</v>
      </c>
      <c r="D6" s="28">
        <v>8431</v>
      </c>
      <c r="E6" s="28">
        <v>1326</v>
      </c>
      <c r="F6" s="27">
        <v>1.5</v>
      </c>
      <c r="G6" s="16">
        <f>B6/$B$6*100</f>
        <v>100</v>
      </c>
      <c r="I6" s="16"/>
      <c r="L6" s="85">
        <v>19478</v>
      </c>
      <c r="M6" s="94">
        <f>L6/B6</f>
        <v>0.2259628770301624</v>
      </c>
      <c r="O6" s="29" t="s">
        <v>72</v>
      </c>
      <c r="P6" s="98">
        <v>43889</v>
      </c>
      <c r="Q6">
        <v>86200</v>
      </c>
      <c r="R6">
        <f>P6/Q6*100</f>
        <v>50.915313225058</v>
      </c>
    </row>
    <row r="7" spans="1:16" ht="19.5" customHeight="1">
      <c r="A7" s="29" t="s">
        <v>72</v>
      </c>
      <c r="B7" s="98">
        <v>43889</v>
      </c>
      <c r="C7" s="30">
        <f>B7/L7*100</f>
        <v>1431.474233529028</v>
      </c>
      <c r="D7" s="98">
        <v>13393</v>
      </c>
      <c r="E7" s="30">
        <v>0</v>
      </c>
      <c r="F7" s="30">
        <v>0</v>
      </c>
      <c r="G7" s="304">
        <f aca="true" t="shared" si="0" ref="G7:G36">B7/$B$6*100</f>
        <v>50.915313225058</v>
      </c>
      <c r="H7" s="152">
        <v>2439</v>
      </c>
      <c r="J7" s="16">
        <f>B7/$B$6*100</f>
        <v>50.915313225058</v>
      </c>
      <c r="L7" s="87">
        <v>3066</v>
      </c>
      <c r="O7" s="29" t="s">
        <v>74</v>
      </c>
      <c r="P7" s="98">
        <v>11143</v>
      </c>
    </row>
    <row r="8" spans="1:16" ht="19.5" customHeight="1">
      <c r="A8" s="29" t="s">
        <v>73</v>
      </c>
      <c r="B8" s="98">
        <v>0</v>
      </c>
      <c r="C8" s="98">
        <v>0</v>
      </c>
      <c r="D8" s="98" t="s">
        <v>229</v>
      </c>
      <c r="E8" s="30">
        <v>0</v>
      </c>
      <c r="F8" s="30">
        <v>0</v>
      </c>
      <c r="G8" s="16">
        <f t="shared" si="0"/>
        <v>0</v>
      </c>
      <c r="H8" s="152">
        <v>0</v>
      </c>
      <c r="J8" s="16"/>
      <c r="L8" s="86">
        <v>0</v>
      </c>
      <c r="O8" s="29" t="s">
        <v>80</v>
      </c>
      <c r="P8" s="98">
        <v>4750</v>
      </c>
    </row>
    <row r="9" spans="1:16" ht="19.5" customHeight="1">
      <c r="A9" s="29" t="s">
        <v>74</v>
      </c>
      <c r="B9" s="98">
        <v>11143</v>
      </c>
      <c r="C9" s="98">
        <v>0</v>
      </c>
      <c r="D9" s="98">
        <v>7727.5</v>
      </c>
      <c r="E9" s="30">
        <v>71</v>
      </c>
      <c r="F9" s="30">
        <v>0.6</v>
      </c>
      <c r="G9" s="16">
        <f t="shared" si="0"/>
        <v>12.926914153132252</v>
      </c>
      <c r="H9" s="305">
        <v>236</v>
      </c>
      <c r="J9" s="16"/>
      <c r="L9" s="87">
        <v>0</v>
      </c>
      <c r="O9" s="29" t="s">
        <v>92</v>
      </c>
      <c r="P9" s="98">
        <v>4567</v>
      </c>
    </row>
    <row r="10" spans="1:16" ht="19.5" customHeight="1">
      <c r="A10" s="29" t="s">
        <v>75</v>
      </c>
      <c r="B10" s="98">
        <v>740</v>
      </c>
      <c r="C10" s="98">
        <v>0</v>
      </c>
      <c r="D10" s="98">
        <v>4625</v>
      </c>
      <c r="E10" s="30">
        <v>0</v>
      </c>
      <c r="F10" s="30">
        <v>0</v>
      </c>
      <c r="G10" s="16">
        <f t="shared" si="0"/>
        <v>0.8584686774941995</v>
      </c>
      <c r="H10" s="305">
        <v>0</v>
      </c>
      <c r="J10" s="16"/>
      <c r="L10" s="87">
        <v>0</v>
      </c>
      <c r="O10" s="29" t="s">
        <v>76</v>
      </c>
      <c r="P10" s="98">
        <v>4400</v>
      </c>
    </row>
    <row r="11" spans="1:16" ht="19.5" customHeight="1">
      <c r="A11" s="29" t="s">
        <v>76</v>
      </c>
      <c r="B11" s="98">
        <v>4400</v>
      </c>
      <c r="C11" s="98">
        <v>0</v>
      </c>
      <c r="D11" s="98">
        <v>11224.5</v>
      </c>
      <c r="E11" s="30">
        <v>0</v>
      </c>
      <c r="F11" s="30">
        <v>0</v>
      </c>
      <c r="G11" s="304">
        <f t="shared" si="0"/>
        <v>5.104408352668213</v>
      </c>
      <c r="H11" s="305">
        <v>579</v>
      </c>
      <c r="J11" s="16"/>
      <c r="L11" s="87">
        <v>0</v>
      </c>
      <c r="O11" s="29" t="s">
        <v>85</v>
      </c>
      <c r="P11" s="98">
        <v>3816</v>
      </c>
    </row>
    <row r="12" spans="1:16" ht="19.5" customHeight="1">
      <c r="A12" s="29" t="s">
        <v>77</v>
      </c>
      <c r="B12" s="98">
        <v>1693</v>
      </c>
      <c r="C12" s="98">
        <v>0</v>
      </c>
      <c r="D12" s="98">
        <v>3745.6</v>
      </c>
      <c r="E12" s="30">
        <v>0</v>
      </c>
      <c r="F12" s="30">
        <v>0</v>
      </c>
      <c r="G12" s="16">
        <f t="shared" si="0"/>
        <v>1.9640371229698375</v>
      </c>
      <c r="H12" s="152">
        <v>300</v>
      </c>
      <c r="J12" s="16"/>
      <c r="L12" s="86">
        <v>0</v>
      </c>
      <c r="O12" s="29" t="s">
        <v>78</v>
      </c>
      <c r="P12" s="98">
        <v>2021</v>
      </c>
    </row>
    <row r="13" spans="1:16" ht="19.5" customHeight="1">
      <c r="A13" s="29" t="s">
        <v>78</v>
      </c>
      <c r="B13" s="98">
        <v>2021</v>
      </c>
      <c r="C13" s="98">
        <v>0</v>
      </c>
      <c r="D13" s="98">
        <v>4562.1</v>
      </c>
      <c r="E13" s="30">
        <v>0</v>
      </c>
      <c r="F13" s="30">
        <v>0</v>
      </c>
      <c r="G13" s="16">
        <f t="shared" si="0"/>
        <v>2.3445475638051043</v>
      </c>
      <c r="H13" s="152">
        <v>626</v>
      </c>
      <c r="J13" s="16"/>
      <c r="L13" s="86">
        <v>0</v>
      </c>
      <c r="O13" s="29" t="s">
        <v>77</v>
      </c>
      <c r="P13" s="98">
        <v>1693</v>
      </c>
    </row>
    <row r="14" spans="1:16" ht="19.5" customHeight="1">
      <c r="A14" s="29" t="s">
        <v>79</v>
      </c>
      <c r="B14" s="98">
        <v>0</v>
      </c>
      <c r="C14" s="98">
        <v>0</v>
      </c>
      <c r="D14" s="98" t="s">
        <v>229</v>
      </c>
      <c r="E14" s="30">
        <v>0</v>
      </c>
      <c r="F14" s="30">
        <v>0</v>
      </c>
      <c r="G14" s="16">
        <f t="shared" si="0"/>
        <v>0</v>
      </c>
      <c r="H14" s="152">
        <v>0</v>
      </c>
      <c r="J14" s="16"/>
      <c r="L14" s="86">
        <v>0</v>
      </c>
      <c r="O14" s="29" t="s">
        <v>101</v>
      </c>
      <c r="P14" s="98">
        <v>1683</v>
      </c>
    </row>
    <row r="15" spans="1:16" ht="19.5" customHeight="1">
      <c r="A15" s="29" t="s">
        <v>80</v>
      </c>
      <c r="B15" s="98">
        <v>4750</v>
      </c>
      <c r="C15" s="98">
        <v>0</v>
      </c>
      <c r="D15" s="98">
        <v>6551.7</v>
      </c>
      <c r="E15" s="30">
        <v>0</v>
      </c>
      <c r="F15" s="30">
        <v>0</v>
      </c>
      <c r="G15" s="304">
        <f t="shared" si="0"/>
        <v>5.510440835266821</v>
      </c>
      <c r="H15" s="152">
        <v>762</v>
      </c>
      <c r="J15" s="16"/>
      <c r="L15" s="86">
        <v>0</v>
      </c>
      <c r="O15" s="29" t="s">
        <v>84</v>
      </c>
      <c r="P15" s="98">
        <v>1608</v>
      </c>
    </row>
    <row r="16" spans="1:16" ht="19.5" customHeight="1">
      <c r="A16" s="29" t="s">
        <v>81</v>
      </c>
      <c r="B16" s="98">
        <v>140</v>
      </c>
      <c r="C16" s="98">
        <v>0</v>
      </c>
      <c r="D16" s="98">
        <v>1076.9</v>
      </c>
      <c r="E16" s="30">
        <v>0</v>
      </c>
      <c r="F16" s="30">
        <v>0</v>
      </c>
      <c r="G16" s="16">
        <f t="shared" si="0"/>
        <v>0.16241299303944315</v>
      </c>
      <c r="H16" s="152">
        <v>28</v>
      </c>
      <c r="J16" s="16">
        <f>B16/$B$6*100</f>
        <v>0.16241299303944315</v>
      </c>
      <c r="L16" s="86">
        <v>0</v>
      </c>
      <c r="O16" s="29" t="s">
        <v>93</v>
      </c>
      <c r="P16" s="98">
        <v>1439</v>
      </c>
    </row>
    <row r="17" spans="1:16" ht="19.5" customHeight="1">
      <c r="A17" s="29" t="s">
        <v>82</v>
      </c>
      <c r="B17" s="98">
        <v>410</v>
      </c>
      <c r="C17" s="98">
        <v>0</v>
      </c>
      <c r="D17" s="98">
        <v>4270.8</v>
      </c>
      <c r="E17" s="30">
        <v>0</v>
      </c>
      <c r="F17" s="30">
        <v>0</v>
      </c>
      <c r="G17" s="16">
        <f t="shared" si="0"/>
        <v>0.4756380510440836</v>
      </c>
      <c r="H17" s="152">
        <v>196</v>
      </c>
      <c r="J17" s="16"/>
      <c r="L17" s="86">
        <v>0</v>
      </c>
      <c r="O17" s="29" t="s">
        <v>95</v>
      </c>
      <c r="P17" s="98">
        <v>1265</v>
      </c>
    </row>
    <row r="18" spans="1:16" ht="19.5" customHeight="1">
      <c r="A18" s="29" t="s">
        <v>83</v>
      </c>
      <c r="B18" s="98">
        <v>534</v>
      </c>
      <c r="C18" s="98">
        <v>0</v>
      </c>
      <c r="D18" s="98">
        <v>5235.3</v>
      </c>
      <c r="E18" s="30">
        <v>0</v>
      </c>
      <c r="F18" s="30">
        <v>0</v>
      </c>
      <c r="G18" s="16">
        <f t="shared" si="0"/>
        <v>0.6194895591647331</v>
      </c>
      <c r="H18" s="152">
        <v>0</v>
      </c>
      <c r="J18" s="16"/>
      <c r="L18" s="86">
        <v>0</v>
      </c>
      <c r="O18" s="29" t="s">
        <v>87</v>
      </c>
      <c r="P18" s="98">
        <v>1075</v>
      </c>
    </row>
    <row r="19" spans="1:16" ht="19.5" customHeight="1">
      <c r="A19" s="29" t="s">
        <v>84</v>
      </c>
      <c r="B19" s="98">
        <v>1608</v>
      </c>
      <c r="C19" s="30">
        <f>B19/L19*100</f>
        <v>76.0643330179754</v>
      </c>
      <c r="D19" s="98">
        <v>5414.1</v>
      </c>
      <c r="E19" s="30">
        <v>0</v>
      </c>
      <c r="F19" s="30">
        <v>0</v>
      </c>
      <c r="G19" s="304">
        <f t="shared" si="0"/>
        <v>1.865429234338747</v>
      </c>
      <c r="H19" s="152">
        <v>413</v>
      </c>
      <c r="J19" s="16">
        <f>B19/$B$6*100</f>
        <v>1.865429234338747</v>
      </c>
      <c r="L19" s="87">
        <v>2114</v>
      </c>
      <c r="O19" s="29" t="s">
        <v>75</v>
      </c>
      <c r="P19" s="98">
        <v>740</v>
      </c>
    </row>
    <row r="20" spans="1:16" ht="19.5" customHeight="1">
      <c r="A20" s="29" t="s">
        <v>85</v>
      </c>
      <c r="B20" s="98">
        <v>3816</v>
      </c>
      <c r="C20" s="30">
        <f>B20/L20*100</f>
        <v>268.3544303797469</v>
      </c>
      <c r="D20" s="98">
        <v>15703.7</v>
      </c>
      <c r="E20" s="30">
        <v>0</v>
      </c>
      <c r="F20" s="30">
        <v>0</v>
      </c>
      <c r="G20" s="16">
        <f t="shared" si="0"/>
        <v>4.426914153132251</v>
      </c>
      <c r="H20" s="152">
        <v>389</v>
      </c>
      <c r="J20" s="16">
        <f>B20/$B$6*100</f>
        <v>4.426914153132251</v>
      </c>
      <c r="L20" s="87">
        <v>1422</v>
      </c>
      <c r="O20" s="29" t="s">
        <v>83</v>
      </c>
      <c r="P20" s="98">
        <v>534</v>
      </c>
    </row>
    <row r="21" spans="1:16" ht="19.5" customHeight="1">
      <c r="A21" s="29" t="s">
        <v>86</v>
      </c>
      <c r="B21" s="98">
        <v>451</v>
      </c>
      <c r="C21" s="30">
        <f>B21/L21*100</f>
        <v>5.301516398260256</v>
      </c>
      <c r="D21" s="98">
        <v>3131.9</v>
      </c>
      <c r="E21" s="30">
        <v>288</v>
      </c>
      <c r="F21" s="30">
        <v>63.9</v>
      </c>
      <c r="G21" s="16">
        <f t="shared" si="0"/>
        <v>0.5232018561484919</v>
      </c>
      <c r="H21" s="152">
        <v>0</v>
      </c>
      <c r="J21" s="16">
        <f>B21/$B$6*100</f>
        <v>0.5232018561484919</v>
      </c>
      <c r="L21" s="87">
        <v>8507</v>
      </c>
      <c r="M21" s="16"/>
      <c r="O21" s="29" t="s">
        <v>90</v>
      </c>
      <c r="P21" s="98">
        <v>526</v>
      </c>
    </row>
    <row r="22" spans="1:16" ht="19.5" customHeight="1">
      <c r="A22" s="29" t="s">
        <v>87</v>
      </c>
      <c r="B22" s="98">
        <v>1075</v>
      </c>
      <c r="C22" s="98">
        <v>0</v>
      </c>
      <c r="D22" s="98">
        <v>4613.7</v>
      </c>
      <c r="E22" s="30">
        <v>0</v>
      </c>
      <c r="F22" s="30">
        <v>0</v>
      </c>
      <c r="G22" s="16">
        <f t="shared" si="0"/>
        <v>1.2470997679814384</v>
      </c>
      <c r="H22" s="152">
        <v>207</v>
      </c>
      <c r="J22" s="16"/>
      <c r="L22" s="86">
        <v>0</v>
      </c>
      <c r="O22" s="29" t="s">
        <v>86</v>
      </c>
      <c r="P22" s="98">
        <v>451</v>
      </c>
    </row>
    <row r="23" spans="1:16" ht="19.5" customHeight="1">
      <c r="A23" s="29" t="s">
        <v>88</v>
      </c>
      <c r="B23" s="98">
        <v>0</v>
      </c>
      <c r="C23" s="98">
        <v>0</v>
      </c>
      <c r="D23" s="98" t="s">
        <v>229</v>
      </c>
      <c r="E23" s="30">
        <v>0</v>
      </c>
      <c r="F23" s="30">
        <v>0</v>
      </c>
      <c r="G23" s="16">
        <f t="shared" si="0"/>
        <v>0</v>
      </c>
      <c r="H23" s="152">
        <v>45</v>
      </c>
      <c r="J23" s="16"/>
      <c r="L23" s="86">
        <v>0</v>
      </c>
      <c r="O23" s="29" t="s">
        <v>82</v>
      </c>
      <c r="P23" s="98">
        <v>410</v>
      </c>
    </row>
    <row r="24" spans="1:16" ht="19.5" customHeight="1">
      <c r="A24" s="29" t="s">
        <v>89</v>
      </c>
      <c r="B24" s="98">
        <v>0</v>
      </c>
      <c r="C24" s="98">
        <v>0</v>
      </c>
      <c r="D24" s="98" t="s">
        <v>229</v>
      </c>
      <c r="E24" s="30">
        <v>0</v>
      </c>
      <c r="F24" s="30">
        <v>0</v>
      </c>
      <c r="G24" s="16">
        <f t="shared" si="0"/>
        <v>0</v>
      </c>
      <c r="H24" s="152">
        <v>0</v>
      </c>
      <c r="J24" s="16"/>
      <c r="L24" s="86">
        <v>0</v>
      </c>
      <c r="O24" s="29" t="s">
        <v>81</v>
      </c>
      <c r="P24" s="98">
        <v>140</v>
      </c>
    </row>
    <row r="25" spans="1:16" ht="19.5" customHeight="1">
      <c r="A25" s="29" t="s">
        <v>90</v>
      </c>
      <c r="B25" s="98">
        <v>526</v>
      </c>
      <c r="C25" s="30">
        <f>B25/L25*100</f>
        <v>76.67638483965014</v>
      </c>
      <c r="D25" s="98">
        <v>5106.8</v>
      </c>
      <c r="E25" s="30">
        <v>0</v>
      </c>
      <c r="F25" s="30">
        <v>0</v>
      </c>
      <c r="G25" s="16">
        <f t="shared" si="0"/>
        <v>0.6102088167053364</v>
      </c>
      <c r="H25" s="152">
        <v>135</v>
      </c>
      <c r="J25" s="16">
        <f>B25/$B$6*100</f>
        <v>0.6102088167053364</v>
      </c>
      <c r="L25" s="87">
        <v>686</v>
      </c>
      <c r="O25" s="29" t="s">
        <v>91</v>
      </c>
      <c r="P25" s="98">
        <v>50</v>
      </c>
    </row>
    <row r="26" spans="1:16" ht="19.5" customHeight="1">
      <c r="A26" s="29" t="s">
        <v>91</v>
      </c>
      <c r="B26" s="98">
        <v>50</v>
      </c>
      <c r="C26" s="30">
        <f>B26/L26*100</f>
        <v>12.224938875305623</v>
      </c>
      <c r="D26" s="98">
        <v>370.4</v>
      </c>
      <c r="E26" s="30">
        <v>0</v>
      </c>
      <c r="F26" s="30">
        <v>0</v>
      </c>
      <c r="G26" s="16">
        <f t="shared" si="0"/>
        <v>0.058004640371229696</v>
      </c>
      <c r="H26" s="152">
        <v>136</v>
      </c>
      <c r="J26" s="16">
        <f>B26/$B$6*100</f>
        <v>0.058004640371229696</v>
      </c>
      <c r="L26" s="87">
        <v>409</v>
      </c>
      <c r="O26" s="29" t="s">
        <v>73</v>
      </c>
      <c r="P26" s="98">
        <v>0</v>
      </c>
    </row>
    <row r="27" spans="1:17" ht="19.5" customHeight="1">
      <c r="A27" s="29" t="s">
        <v>92</v>
      </c>
      <c r="B27" s="98">
        <v>4567</v>
      </c>
      <c r="C27" s="98">
        <v>0</v>
      </c>
      <c r="D27" s="98">
        <v>9475.1</v>
      </c>
      <c r="E27" s="30">
        <v>26</v>
      </c>
      <c r="F27" s="30">
        <v>0.6</v>
      </c>
      <c r="G27" s="16">
        <f t="shared" si="0"/>
        <v>5.2981438515081205</v>
      </c>
      <c r="H27" s="152">
        <v>233</v>
      </c>
      <c r="J27" s="16">
        <f>B27/$B$6*100</f>
        <v>5.2981438515081205</v>
      </c>
      <c r="L27" s="86">
        <v>0</v>
      </c>
      <c r="O27" s="29" t="s">
        <v>79</v>
      </c>
      <c r="P27" s="98">
        <v>0</v>
      </c>
      <c r="Q27">
        <v>1</v>
      </c>
    </row>
    <row r="28" spans="1:17" ht="19.5" customHeight="1">
      <c r="A28" s="29" t="s">
        <v>93</v>
      </c>
      <c r="B28" s="98">
        <v>1439</v>
      </c>
      <c r="C28" s="30">
        <f>B28/L28*100</f>
        <v>294.27402862985684</v>
      </c>
      <c r="D28" s="98">
        <v>5621.1</v>
      </c>
      <c r="E28" s="30">
        <v>0</v>
      </c>
      <c r="F28" s="30">
        <v>0</v>
      </c>
      <c r="G28" s="16">
        <f t="shared" si="0"/>
        <v>1.6693735498839908</v>
      </c>
      <c r="H28" s="152">
        <v>0</v>
      </c>
      <c r="J28" s="16">
        <f>B28/$B$6*100</f>
        <v>1.6693735498839908</v>
      </c>
      <c r="L28" s="87">
        <v>489</v>
      </c>
      <c r="O28" s="29" t="s">
        <v>88</v>
      </c>
      <c r="P28" s="98">
        <v>0</v>
      </c>
      <c r="Q28">
        <v>2</v>
      </c>
    </row>
    <row r="29" spans="1:17" ht="19.5" customHeight="1">
      <c r="A29" s="29" t="s">
        <v>94</v>
      </c>
      <c r="B29" s="98">
        <v>0</v>
      </c>
      <c r="C29" s="98">
        <v>0</v>
      </c>
      <c r="D29" s="98" t="s">
        <v>229</v>
      </c>
      <c r="E29" s="30">
        <v>0</v>
      </c>
      <c r="F29" s="30">
        <v>0</v>
      </c>
      <c r="G29" s="16">
        <f t="shared" si="0"/>
        <v>0</v>
      </c>
      <c r="H29" s="152">
        <v>0</v>
      </c>
      <c r="J29" s="16"/>
      <c r="L29" s="86">
        <v>0</v>
      </c>
      <c r="O29" s="29" t="s">
        <v>89</v>
      </c>
      <c r="P29" s="98">
        <v>0</v>
      </c>
      <c r="Q29">
        <v>3</v>
      </c>
    </row>
    <row r="30" spans="1:17" ht="19.5" customHeight="1">
      <c r="A30" s="29" t="s">
        <v>95</v>
      </c>
      <c r="B30" s="98">
        <v>1265</v>
      </c>
      <c r="C30" s="30">
        <f>B30/L30*100</f>
        <v>360.3988603988604</v>
      </c>
      <c r="D30" s="98">
        <v>1550.2</v>
      </c>
      <c r="E30" s="30">
        <v>847</v>
      </c>
      <c r="F30" s="30">
        <v>67</v>
      </c>
      <c r="G30" s="16">
        <f t="shared" si="0"/>
        <v>1.4675174013921113</v>
      </c>
      <c r="H30" s="152">
        <v>318</v>
      </c>
      <c r="J30" s="16">
        <f>B30/$B$6*100</f>
        <v>1.4675174013921113</v>
      </c>
      <c r="L30" s="87">
        <v>351</v>
      </c>
      <c r="O30" s="29" t="s">
        <v>94</v>
      </c>
      <c r="P30" s="98">
        <v>0</v>
      </c>
      <c r="Q30">
        <v>4</v>
      </c>
    </row>
    <row r="31" spans="1:17" ht="19.5" customHeight="1">
      <c r="A31" s="29" t="s">
        <v>96</v>
      </c>
      <c r="B31" s="98">
        <v>0</v>
      </c>
      <c r="C31" s="98">
        <v>0</v>
      </c>
      <c r="D31" s="98" t="s">
        <v>229</v>
      </c>
      <c r="E31" s="30">
        <v>0</v>
      </c>
      <c r="F31" s="30">
        <v>0</v>
      </c>
      <c r="G31" s="16">
        <f t="shared" si="0"/>
        <v>0</v>
      </c>
      <c r="H31" s="152">
        <v>178</v>
      </c>
      <c r="J31" s="16"/>
      <c r="L31" s="86">
        <v>0</v>
      </c>
      <c r="O31" s="29" t="s">
        <v>96</v>
      </c>
      <c r="P31" s="98">
        <v>0</v>
      </c>
      <c r="Q31">
        <v>5</v>
      </c>
    </row>
    <row r="32" spans="1:17" ht="19.5" customHeight="1">
      <c r="A32" s="29" t="s">
        <v>97</v>
      </c>
      <c r="B32" s="98">
        <v>0</v>
      </c>
      <c r="C32" s="98">
        <v>0</v>
      </c>
      <c r="D32" s="98" t="s">
        <v>229</v>
      </c>
      <c r="E32" s="30">
        <v>0</v>
      </c>
      <c r="F32" s="30">
        <v>0</v>
      </c>
      <c r="G32" s="16">
        <f t="shared" si="0"/>
        <v>0</v>
      </c>
      <c r="H32" s="152">
        <v>237</v>
      </c>
      <c r="J32" s="16">
        <f>B32/$B$6*100</f>
        <v>0</v>
      </c>
      <c r="L32" s="86">
        <v>0</v>
      </c>
      <c r="O32" s="29" t="s">
        <v>97</v>
      </c>
      <c r="P32" s="98">
        <v>0</v>
      </c>
      <c r="Q32">
        <v>6</v>
      </c>
    </row>
    <row r="33" spans="1:17" ht="19.5" customHeight="1">
      <c r="A33" s="29" t="s">
        <v>98</v>
      </c>
      <c r="B33" s="98">
        <v>0</v>
      </c>
      <c r="C33" s="98">
        <v>0</v>
      </c>
      <c r="D33" s="98" t="s">
        <v>229</v>
      </c>
      <c r="E33" s="30">
        <v>0</v>
      </c>
      <c r="F33" s="30">
        <v>0</v>
      </c>
      <c r="G33" s="16">
        <f t="shared" si="0"/>
        <v>0</v>
      </c>
      <c r="H33" s="152">
        <v>91</v>
      </c>
      <c r="J33" s="16">
        <f>B33/$B$6*100</f>
        <v>0</v>
      </c>
      <c r="L33" s="87">
        <v>70</v>
      </c>
      <c r="O33" s="29" t="s">
        <v>98</v>
      </c>
      <c r="P33" s="98">
        <v>0</v>
      </c>
      <c r="Q33">
        <v>7</v>
      </c>
    </row>
    <row r="34" spans="1:17" ht="19.5" customHeight="1">
      <c r="A34" s="29" t="s">
        <v>99</v>
      </c>
      <c r="B34" s="98">
        <v>0</v>
      </c>
      <c r="C34" s="30">
        <f>B34/L34*100</f>
        <v>0</v>
      </c>
      <c r="D34" s="98" t="s">
        <v>229</v>
      </c>
      <c r="E34" s="30">
        <v>0</v>
      </c>
      <c r="F34" s="30">
        <v>0</v>
      </c>
      <c r="G34" s="16">
        <f t="shared" si="0"/>
        <v>0</v>
      </c>
      <c r="H34" s="152">
        <v>305</v>
      </c>
      <c r="J34" s="16">
        <f>B34/$B$6*100</f>
        <v>0</v>
      </c>
      <c r="L34" s="87">
        <v>2004</v>
      </c>
      <c r="O34" s="29" t="s">
        <v>99</v>
      </c>
      <c r="P34" s="98">
        <v>0</v>
      </c>
      <c r="Q34">
        <v>8</v>
      </c>
    </row>
    <row r="35" spans="1:17" ht="19.5" customHeight="1">
      <c r="A35" s="29" t="s">
        <v>100</v>
      </c>
      <c r="B35" s="98">
        <v>0</v>
      </c>
      <c r="C35" s="98">
        <v>0</v>
      </c>
      <c r="D35" s="98" t="s">
        <v>229</v>
      </c>
      <c r="E35" s="30">
        <v>0</v>
      </c>
      <c r="F35" s="30">
        <v>0</v>
      </c>
      <c r="G35" s="16">
        <f t="shared" si="0"/>
        <v>0</v>
      </c>
      <c r="H35" s="152">
        <v>0</v>
      </c>
      <c r="J35" s="16"/>
      <c r="L35" s="86">
        <v>0</v>
      </c>
      <c r="O35" s="29" t="s">
        <v>100</v>
      </c>
      <c r="P35" s="98">
        <v>0</v>
      </c>
      <c r="Q35">
        <v>9</v>
      </c>
    </row>
    <row r="36" spans="1:16" ht="19.5" customHeight="1">
      <c r="A36" s="29" t="s">
        <v>101</v>
      </c>
      <c r="B36" s="98">
        <v>1683</v>
      </c>
      <c r="C36" s="98">
        <v>0</v>
      </c>
      <c r="D36" s="98">
        <v>5685.8</v>
      </c>
      <c r="E36" s="30">
        <v>94</v>
      </c>
      <c r="F36" s="30">
        <v>5.6</v>
      </c>
      <c r="G36" s="16">
        <f t="shared" si="0"/>
        <v>1.9524361948955917</v>
      </c>
      <c r="H36" s="152">
        <v>147</v>
      </c>
      <c r="L36" s="87">
        <v>360</v>
      </c>
      <c r="O36" s="26"/>
      <c r="P36" s="28"/>
    </row>
    <row r="37" spans="2:12" ht="12.75">
      <c r="B37" s="97"/>
      <c r="H37" s="152">
        <f>SUM(H7:H36)</f>
        <v>8000</v>
      </c>
      <c r="J37">
        <f>SUM(J7:J36)</f>
        <v>66.99651972157773</v>
      </c>
      <c r="L37" s="97">
        <f>SUM(L7:L36)</f>
        <v>19478</v>
      </c>
    </row>
    <row r="38" spans="2:6" ht="12.75">
      <c r="B38" s="96">
        <f>SUM(B7:B36)</f>
        <v>86200</v>
      </c>
      <c r="E38" s="96">
        <f>SUM(E7:E36)</f>
        <v>1326</v>
      </c>
      <c r="F38" s="96"/>
    </row>
    <row r="42" spans="1:2" ht="18.75">
      <c r="A42" s="29" t="s">
        <v>73</v>
      </c>
      <c r="B42" s="98" t="s">
        <v>229</v>
      </c>
    </row>
    <row r="43" spans="1:6" ht="18.75">
      <c r="A43" s="29" t="s">
        <v>79</v>
      </c>
      <c r="B43" s="98" t="s">
        <v>229</v>
      </c>
      <c r="F43" s="16"/>
    </row>
    <row r="44" spans="1:6" ht="18.75">
      <c r="A44" s="29" t="s">
        <v>88</v>
      </c>
      <c r="B44" s="98" t="s">
        <v>229</v>
      </c>
      <c r="F44" s="16"/>
    </row>
    <row r="45" spans="1:6" ht="18.75">
      <c r="A45" s="29" t="s">
        <v>89</v>
      </c>
      <c r="B45" s="98" t="s">
        <v>229</v>
      </c>
      <c r="F45" s="16"/>
    </row>
    <row r="46" spans="1:6" ht="18.75">
      <c r="A46" s="29" t="s">
        <v>94</v>
      </c>
      <c r="B46" s="98" t="s">
        <v>229</v>
      </c>
      <c r="F46" s="16"/>
    </row>
    <row r="47" spans="1:6" ht="18.75">
      <c r="A47" s="29" t="s">
        <v>96</v>
      </c>
      <c r="B47" s="98" t="s">
        <v>229</v>
      </c>
      <c r="F47" s="16"/>
    </row>
    <row r="48" spans="1:6" ht="18.75">
      <c r="A48" s="29" t="s">
        <v>97</v>
      </c>
      <c r="B48" s="98" t="s">
        <v>229</v>
      </c>
      <c r="F48" s="16"/>
    </row>
    <row r="49" spans="1:5" ht="18.75">
      <c r="A49" s="29" t="s">
        <v>98</v>
      </c>
      <c r="B49" s="98" t="s">
        <v>229</v>
      </c>
      <c r="E49" s="16"/>
    </row>
    <row r="50" spans="1:2" ht="18.75">
      <c r="A50" s="29" t="s">
        <v>99</v>
      </c>
      <c r="B50" s="98" t="s">
        <v>229</v>
      </c>
    </row>
    <row r="51" spans="1:2" ht="18.75">
      <c r="A51" s="29" t="s">
        <v>100</v>
      </c>
      <c r="B51" s="98" t="s">
        <v>229</v>
      </c>
    </row>
    <row r="52" spans="1:2" ht="18.75">
      <c r="A52" s="29" t="s">
        <v>85</v>
      </c>
      <c r="B52" s="98">
        <v>15703.7</v>
      </c>
    </row>
    <row r="53" spans="1:4" ht="18.75">
      <c r="A53" s="29" t="s">
        <v>72</v>
      </c>
      <c r="B53" s="98">
        <v>13393</v>
      </c>
      <c r="D53" s="16"/>
    </row>
    <row r="54" spans="1:2" ht="18.75">
      <c r="A54" s="29" t="s">
        <v>76</v>
      </c>
      <c r="B54" s="98">
        <v>11224.5</v>
      </c>
    </row>
    <row r="55" spans="1:2" ht="18.75">
      <c r="A55" s="29" t="s">
        <v>92</v>
      </c>
      <c r="B55" s="98">
        <v>9475.1</v>
      </c>
    </row>
    <row r="56" spans="1:2" ht="18.75">
      <c r="A56" s="29" t="s">
        <v>74</v>
      </c>
      <c r="B56" s="98">
        <v>7727.5</v>
      </c>
    </row>
    <row r="57" spans="1:2" ht="18.75">
      <c r="A57" s="29" t="s">
        <v>80</v>
      </c>
      <c r="B57" s="98">
        <v>6551.7</v>
      </c>
    </row>
    <row r="58" spans="1:2" ht="18.75">
      <c r="A58" s="29" t="s">
        <v>101</v>
      </c>
      <c r="B58" s="98">
        <v>5685.8</v>
      </c>
    </row>
    <row r="59" spans="1:2" ht="18.75">
      <c r="A59" s="29" t="s">
        <v>93</v>
      </c>
      <c r="B59" s="98">
        <v>5621.1</v>
      </c>
    </row>
    <row r="60" spans="1:2" ht="18.75">
      <c r="A60" s="29" t="s">
        <v>84</v>
      </c>
      <c r="B60" s="98">
        <v>5414.1</v>
      </c>
    </row>
    <row r="61" spans="1:2" ht="18.75">
      <c r="A61" s="29" t="s">
        <v>83</v>
      </c>
      <c r="B61" s="98">
        <v>5235.3</v>
      </c>
    </row>
    <row r="62" spans="1:2" ht="18.75">
      <c r="A62" s="29" t="s">
        <v>90</v>
      </c>
      <c r="B62" s="98">
        <v>5106.8</v>
      </c>
    </row>
    <row r="63" spans="1:2" ht="18.75">
      <c r="A63" s="29" t="s">
        <v>75</v>
      </c>
      <c r="B63" s="98">
        <v>4625</v>
      </c>
    </row>
    <row r="64" spans="1:2" ht="18.75">
      <c r="A64" s="29" t="s">
        <v>87</v>
      </c>
      <c r="B64" s="98">
        <v>4613.7</v>
      </c>
    </row>
    <row r="65" spans="1:2" ht="18.75">
      <c r="A65" s="29" t="s">
        <v>78</v>
      </c>
      <c r="B65" s="98">
        <v>4562.1</v>
      </c>
    </row>
    <row r="66" spans="1:2" ht="18.75">
      <c r="A66" s="29" t="s">
        <v>82</v>
      </c>
      <c r="B66" s="98">
        <v>4270.8</v>
      </c>
    </row>
    <row r="67" spans="1:2" ht="18.75">
      <c r="A67" s="29" t="s">
        <v>77</v>
      </c>
      <c r="B67" s="98">
        <v>3745.6</v>
      </c>
    </row>
    <row r="68" spans="1:2" ht="18.75">
      <c r="A68" s="29" t="s">
        <v>86</v>
      </c>
      <c r="B68" s="98">
        <v>3131.9</v>
      </c>
    </row>
    <row r="69" spans="1:2" ht="18.75">
      <c r="A69" s="29" t="s">
        <v>95</v>
      </c>
      <c r="B69" s="98">
        <v>1550.2</v>
      </c>
    </row>
    <row r="70" spans="1:2" ht="18.75">
      <c r="A70" s="29" t="s">
        <v>81</v>
      </c>
      <c r="B70" s="98">
        <v>1076.9</v>
      </c>
    </row>
    <row r="71" spans="1:2" ht="18.75">
      <c r="A71" s="29" t="s">
        <v>91</v>
      </c>
      <c r="B71" s="98">
        <v>370.4</v>
      </c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 horizontalCentered="1"/>
  <pageMargins left="0.7874015748031497" right="0.3937007874015748" top="0.5905511811023623" bottom="0.5905511811023623" header="0" footer="0"/>
  <pageSetup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="80" zoomScaleNormal="80" zoomScalePageLayoutView="0" workbookViewId="0" topLeftCell="A1">
      <selection activeCell="B2" sqref="B2:B26"/>
    </sheetView>
  </sheetViews>
  <sheetFormatPr defaultColWidth="9.00390625" defaultRowHeight="12.75"/>
  <cols>
    <col min="1" max="1" width="8.25390625" style="4" customWidth="1"/>
    <col min="2" max="2" width="37.625" style="4" customWidth="1"/>
    <col min="3" max="3" width="16.25390625" style="4" customWidth="1"/>
    <col min="4" max="4" width="13.375" style="4" customWidth="1"/>
    <col min="5" max="5" width="14.375" style="4" customWidth="1"/>
    <col min="6" max="6" width="10.75390625" style="4" customWidth="1"/>
    <col min="7" max="9" width="9.125" style="4" customWidth="1"/>
    <col min="10" max="10" width="11.875" style="4" customWidth="1"/>
    <col min="11" max="16384" width="9.125" style="4" customWidth="1"/>
  </cols>
  <sheetData>
    <row r="1" spans="1:4" ht="15.75" customHeight="1">
      <c r="A1" s="20"/>
      <c r="B1" s="29" t="s">
        <v>25</v>
      </c>
      <c r="C1" s="29" t="s">
        <v>267</v>
      </c>
      <c r="D1" s="29" t="s">
        <v>300</v>
      </c>
    </row>
    <row r="2" spans="1:4" ht="15.75" customHeight="1">
      <c r="A2" s="20"/>
      <c r="B2" s="29" t="s">
        <v>313</v>
      </c>
      <c r="C2" s="98">
        <v>0</v>
      </c>
      <c r="D2" s="98">
        <v>0</v>
      </c>
    </row>
    <row r="3" spans="1:4" ht="15.75" customHeight="1">
      <c r="A3" s="20"/>
      <c r="B3" s="29" t="s">
        <v>314</v>
      </c>
      <c r="C3" s="98">
        <v>0</v>
      </c>
      <c r="D3" s="98">
        <v>0</v>
      </c>
    </row>
    <row r="4" spans="1:4" ht="15.75" customHeight="1">
      <c r="A4" s="20"/>
      <c r="B4" s="29" t="s">
        <v>194</v>
      </c>
      <c r="C4" s="98">
        <v>0</v>
      </c>
      <c r="D4" s="98">
        <v>0</v>
      </c>
    </row>
    <row r="5" spans="1:4" ht="15.75" customHeight="1">
      <c r="A5" s="20"/>
      <c r="B5" s="29" t="s">
        <v>315</v>
      </c>
      <c r="C5" s="98">
        <v>0</v>
      </c>
      <c r="D5" s="98">
        <v>0</v>
      </c>
    </row>
    <row r="6" spans="1:4" ht="15.75" customHeight="1">
      <c r="A6" s="20"/>
      <c r="B6" s="29" t="s">
        <v>316</v>
      </c>
      <c r="C6" s="98">
        <v>0</v>
      </c>
      <c r="D6" s="98">
        <v>0</v>
      </c>
    </row>
    <row r="7" spans="1:4" ht="15.75" customHeight="1">
      <c r="A7" s="20"/>
      <c r="B7" s="29" t="s">
        <v>197</v>
      </c>
      <c r="C7" s="98">
        <v>0</v>
      </c>
      <c r="D7" s="98">
        <v>0</v>
      </c>
    </row>
    <row r="8" spans="1:4" ht="15.75" customHeight="1">
      <c r="A8" s="20"/>
      <c r="B8" s="29" t="s">
        <v>317</v>
      </c>
      <c r="C8" s="98">
        <v>0</v>
      </c>
      <c r="D8" s="98">
        <v>0</v>
      </c>
    </row>
    <row r="9" spans="1:4" ht="15.75" customHeight="1">
      <c r="A9" s="20"/>
      <c r="B9" s="29" t="s">
        <v>318</v>
      </c>
      <c r="C9" s="98">
        <v>0</v>
      </c>
      <c r="D9" s="30">
        <v>0</v>
      </c>
    </row>
    <row r="10" spans="1:4" ht="15.75" customHeight="1">
      <c r="A10" s="20"/>
      <c r="B10" s="29" t="s">
        <v>319</v>
      </c>
      <c r="C10" s="98">
        <v>0</v>
      </c>
      <c r="D10" s="98">
        <v>0</v>
      </c>
    </row>
    <row r="11" spans="1:4" ht="15.75" customHeight="1">
      <c r="A11" s="20"/>
      <c r="B11" s="29" t="s">
        <v>320</v>
      </c>
      <c r="C11" s="98">
        <v>50</v>
      </c>
      <c r="D11" s="30">
        <v>12.224938875305623</v>
      </c>
    </row>
    <row r="12" spans="1:4" ht="15.75" customHeight="1">
      <c r="A12" s="20"/>
      <c r="B12" s="29" t="s">
        <v>321</v>
      </c>
      <c r="C12" s="98">
        <v>140</v>
      </c>
      <c r="D12" s="98">
        <v>0</v>
      </c>
    </row>
    <row r="13" spans="1:4" ht="15.75" customHeight="1">
      <c r="A13" s="20"/>
      <c r="B13" s="29" t="s">
        <v>322</v>
      </c>
      <c r="C13" s="98">
        <v>410</v>
      </c>
      <c r="D13" s="98">
        <v>0</v>
      </c>
    </row>
    <row r="14" spans="2:4" ht="15.75" customHeight="1">
      <c r="B14" s="29" t="s">
        <v>323</v>
      </c>
      <c r="C14" s="98">
        <v>451</v>
      </c>
      <c r="D14" s="30">
        <v>5.301516398260256</v>
      </c>
    </row>
    <row r="15" spans="2:4" ht="15.75" customHeight="1">
      <c r="B15" s="29" t="s">
        <v>324</v>
      </c>
      <c r="C15" s="98">
        <v>526</v>
      </c>
      <c r="D15" s="30">
        <v>76.67638483965014</v>
      </c>
    </row>
    <row r="16" spans="2:4" ht="15.75" customHeight="1">
      <c r="B16" s="29" t="s">
        <v>325</v>
      </c>
      <c r="C16" s="98">
        <v>534</v>
      </c>
      <c r="D16" s="98">
        <v>0</v>
      </c>
    </row>
    <row r="17" spans="2:4" ht="15.75" customHeight="1">
      <c r="B17" s="29" t="s">
        <v>326</v>
      </c>
      <c r="C17" s="98">
        <v>1075</v>
      </c>
      <c r="D17" s="98">
        <v>0</v>
      </c>
    </row>
    <row r="18" spans="2:4" ht="15.75" customHeight="1">
      <c r="B18" s="29" t="s">
        <v>198</v>
      </c>
      <c r="C18" s="98">
        <v>1265</v>
      </c>
      <c r="D18" s="30">
        <v>360.3988603988604</v>
      </c>
    </row>
    <row r="19" spans="2:4" ht="15.75" customHeight="1">
      <c r="B19" s="29" t="s">
        <v>327</v>
      </c>
      <c r="C19" s="98">
        <v>1439</v>
      </c>
      <c r="D19" s="30">
        <v>294.27402862985684</v>
      </c>
    </row>
    <row r="20" spans="2:4" ht="15.75" customHeight="1">
      <c r="B20" s="29" t="s">
        <v>328</v>
      </c>
      <c r="C20" s="98">
        <v>1608</v>
      </c>
      <c r="D20" s="30">
        <v>76.0643330179754</v>
      </c>
    </row>
    <row r="21" spans="2:4" ht="15.75" customHeight="1">
      <c r="B21" s="29" t="s">
        <v>329</v>
      </c>
      <c r="C21" s="98">
        <v>1683</v>
      </c>
      <c r="D21" s="98">
        <v>0</v>
      </c>
    </row>
    <row r="22" spans="2:4" ht="15.75" customHeight="1">
      <c r="B22" s="29" t="s">
        <v>330</v>
      </c>
      <c r="C22" s="98">
        <v>1693</v>
      </c>
      <c r="D22" s="98">
        <v>0</v>
      </c>
    </row>
    <row r="23" spans="2:4" ht="15.75" customHeight="1">
      <c r="B23" s="29" t="s">
        <v>196</v>
      </c>
      <c r="C23" s="98">
        <v>2021</v>
      </c>
      <c r="D23" s="98">
        <v>0</v>
      </c>
    </row>
    <row r="24" spans="2:4" ht="15.75" customHeight="1">
      <c r="B24" s="29" t="s">
        <v>331</v>
      </c>
      <c r="C24" s="98">
        <v>3816</v>
      </c>
      <c r="D24" s="30">
        <v>268.3544303797469</v>
      </c>
    </row>
    <row r="25" spans="2:4" ht="15.75" customHeight="1">
      <c r="B25" s="29" t="s">
        <v>332</v>
      </c>
      <c r="C25" s="98">
        <v>4567</v>
      </c>
      <c r="D25" s="98">
        <v>0</v>
      </c>
    </row>
    <row r="26" spans="2:4" ht="15.75" customHeight="1">
      <c r="B26" s="29" t="s">
        <v>333</v>
      </c>
      <c r="C26" s="98">
        <v>4750</v>
      </c>
      <c r="D26" s="98">
        <v>0</v>
      </c>
    </row>
    <row r="27" ht="15.75" customHeight="1"/>
    <row r="28" spans="2:4" ht="15.75" customHeight="1">
      <c r="B28" s="29" t="s">
        <v>73</v>
      </c>
      <c r="C28" s="98">
        <v>0</v>
      </c>
      <c r="D28" s="98">
        <v>0</v>
      </c>
    </row>
    <row r="29" spans="2:4" ht="15.75" customHeight="1">
      <c r="B29" s="29" t="s">
        <v>75</v>
      </c>
      <c r="C29" s="98">
        <v>740</v>
      </c>
      <c r="D29" s="98">
        <v>0</v>
      </c>
    </row>
    <row r="30" spans="2:4" ht="15.75" customHeight="1">
      <c r="B30" s="29" t="s">
        <v>76</v>
      </c>
      <c r="C30" s="98">
        <v>4400</v>
      </c>
      <c r="D30" s="98">
        <v>0</v>
      </c>
    </row>
    <row r="31" spans="2:4" ht="15.75" customHeight="1">
      <c r="B31" s="29" t="s">
        <v>74</v>
      </c>
      <c r="C31" s="98">
        <v>11143</v>
      </c>
      <c r="D31" s="98">
        <v>0</v>
      </c>
    </row>
    <row r="32" spans="2:4" ht="15.75" customHeight="1">
      <c r="B32" s="29" t="s">
        <v>72</v>
      </c>
      <c r="C32" s="98">
        <v>43889</v>
      </c>
      <c r="D32" s="30">
        <v>1431.474233529028</v>
      </c>
    </row>
    <row r="33" ht="15.75" customHeight="1"/>
    <row r="34" ht="15.75" customHeight="1"/>
    <row r="35" ht="15.75" customHeight="1"/>
  </sheetData>
  <sheetProtection/>
  <printOptions horizontalCentered="1"/>
  <pageMargins left="0.43" right="0.43" top="0.52" bottom="0.57" header="0" footer="0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00"/>
  <sheetViews>
    <sheetView zoomScalePageLayoutView="0" workbookViewId="0" topLeftCell="A1">
      <selection activeCell="C101" sqref="C101"/>
    </sheetView>
  </sheetViews>
  <sheetFormatPr defaultColWidth="9.00390625" defaultRowHeight="12.75"/>
  <cols>
    <col min="1" max="1" width="23.875" style="4" customWidth="1"/>
    <col min="2" max="2" width="15.875" style="4" customWidth="1"/>
    <col min="3" max="3" width="13.25390625" style="4" customWidth="1"/>
    <col min="4" max="4" width="13.375" style="4" customWidth="1"/>
    <col min="5" max="5" width="17.125" style="4" customWidth="1"/>
    <col min="6" max="6" width="18.00390625" style="4" customWidth="1"/>
    <col min="7" max="7" width="15.625" style="4" customWidth="1"/>
    <col min="8" max="8" width="16.375" style="4" customWidth="1"/>
    <col min="9" max="9" width="13.25390625" style="4" customWidth="1"/>
    <col min="10" max="16384" width="9.125" style="4" customWidth="1"/>
  </cols>
  <sheetData>
    <row r="1" spans="1:6" ht="18" customHeight="1">
      <c r="A1" s="454" t="s">
        <v>32</v>
      </c>
      <c r="B1" s="454"/>
      <c r="C1" s="454"/>
      <c r="D1" s="454"/>
      <c r="E1" s="454"/>
      <c r="F1" s="3"/>
    </row>
    <row r="2" spans="1:6" ht="16.5" customHeight="1">
      <c r="A2" s="437" t="s">
        <v>102</v>
      </c>
      <c r="B2" s="437"/>
      <c r="C2" s="437"/>
      <c r="D2" s="437"/>
      <c r="E2" s="390"/>
      <c r="F2" s="3"/>
    </row>
    <row r="3" spans="1:6" s="18" customFormat="1" ht="15" customHeight="1">
      <c r="A3" s="455" t="s">
        <v>103</v>
      </c>
      <c r="B3" s="455"/>
      <c r="C3" s="455"/>
      <c r="D3" s="455"/>
      <c r="E3" s="456"/>
      <c r="F3" s="89"/>
    </row>
    <row r="4" spans="1:6" ht="67.5" customHeight="1">
      <c r="A4" s="452" t="s">
        <v>25</v>
      </c>
      <c r="B4" s="31" t="s">
        <v>268</v>
      </c>
      <c r="C4" s="31" t="s">
        <v>269</v>
      </c>
      <c r="D4" s="459" t="s">
        <v>270</v>
      </c>
      <c r="E4" s="461" t="s">
        <v>104</v>
      </c>
      <c r="F4" s="90"/>
    </row>
    <row r="5" spans="1:8" ht="71.25" customHeight="1">
      <c r="A5" s="453"/>
      <c r="B5" s="457" t="s">
        <v>105</v>
      </c>
      <c r="C5" s="458"/>
      <c r="D5" s="460"/>
      <c r="E5" s="462"/>
      <c r="F5" s="18" t="s">
        <v>231</v>
      </c>
      <c r="G5" s="18"/>
      <c r="H5" s="18"/>
    </row>
    <row r="6" spans="1:8" ht="33.75" customHeight="1">
      <c r="A6" s="10" t="s">
        <v>106</v>
      </c>
      <c r="B6" s="32">
        <v>45639185</v>
      </c>
      <c r="C6" s="32">
        <v>44145638</v>
      </c>
      <c r="D6" s="99">
        <v>91.7</v>
      </c>
      <c r="E6" s="34">
        <f aca="true" t="shared" si="0" ref="E6:E36">B6/F6*1000</f>
        <v>29859.040437347237</v>
      </c>
      <c r="F6" s="2">
        <v>1528488</v>
      </c>
      <c r="G6" s="2"/>
      <c r="H6" s="2"/>
    </row>
    <row r="7" spans="1:8" ht="21.75" customHeight="1">
      <c r="A7" s="13" t="s">
        <v>107</v>
      </c>
      <c r="B7" s="36">
        <v>313453</v>
      </c>
      <c r="C7" s="36">
        <v>301807</v>
      </c>
      <c r="D7" s="100">
        <v>92.13871311020227</v>
      </c>
      <c r="E7" s="37">
        <f t="shared" si="0"/>
        <v>15074.204097335769</v>
      </c>
      <c r="F7" s="308">
        <v>20794</v>
      </c>
      <c r="G7" s="100">
        <f>B7/$B$6*100</f>
        <v>0.6868067429337311</v>
      </c>
      <c r="H7" s="2"/>
    </row>
    <row r="8" spans="1:8" ht="21.75" customHeight="1">
      <c r="A8" s="13" t="s">
        <v>109</v>
      </c>
      <c r="B8" s="36">
        <v>697116</v>
      </c>
      <c r="C8" s="36">
        <v>669268</v>
      </c>
      <c r="D8" s="100">
        <v>92.40681681936557</v>
      </c>
      <c r="E8" s="37">
        <f t="shared" si="0"/>
        <v>19028.688412720076</v>
      </c>
      <c r="F8" s="308">
        <v>36635</v>
      </c>
      <c r="G8" s="100">
        <f aca="true" t="shared" si="1" ref="G8:G36">B8/$B$6*100</f>
        <v>1.5274505887868068</v>
      </c>
      <c r="H8" s="2"/>
    </row>
    <row r="9" spans="1:8" ht="21.75" customHeight="1">
      <c r="A9" s="13" t="s">
        <v>112</v>
      </c>
      <c r="B9" s="36">
        <v>326279</v>
      </c>
      <c r="C9" s="36">
        <v>321251</v>
      </c>
      <c r="D9" s="100">
        <v>90.10391351558405</v>
      </c>
      <c r="E9" s="37">
        <f t="shared" si="0"/>
        <v>18844.807670093567</v>
      </c>
      <c r="F9" s="308">
        <v>17314</v>
      </c>
      <c r="G9" s="100">
        <f t="shared" si="1"/>
        <v>0.7149097864039422</v>
      </c>
      <c r="H9" s="2"/>
    </row>
    <row r="10" spans="1:8" ht="21.75" customHeight="1">
      <c r="A10" s="13" t="s">
        <v>114</v>
      </c>
      <c r="B10" s="36">
        <v>495865</v>
      </c>
      <c r="C10" s="36">
        <v>487372</v>
      </c>
      <c r="D10" s="100">
        <v>90.26136567898374</v>
      </c>
      <c r="E10" s="37">
        <f t="shared" si="0"/>
        <v>20455.633018439832</v>
      </c>
      <c r="F10" s="308">
        <v>24241</v>
      </c>
      <c r="G10" s="100">
        <f t="shared" si="1"/>
        <v>1.0864896031776201</v>
      </c>
      <c r="H10" s="2"/>
    </row>
    <row r="11" spans="1:8" ht="21.75" customHeight="1">
      <c r="A11" s="13" t="s">
        <v>117</v>
      </c>
      <c r="B11" s="36">
        <v>283675</v>
      </c>
      <c r="C11" s="36">
        <v>272028</v>
      </c>
      <c r="D11" s="100">
        <v>92.51379040710155</v>
      </c>
      <c r="E11" s="37">
        <f t="shared" si="0"/>
        <v>15357.85826430621</v>
      </c>
      <c r="F11" s="308">
        <v>18471</v>
      </c>
      <c r="G11" s="100">
        <f t="shared" si="1"/>
        <v>0.6215601790435127</v>
      </c>
      <c r="H11" s="2">
        <f>SUM(B7:B31)</f>
        <v>11046136</v>
      </c>
    </row>
    <row r="12" spans="1:8" ht="21.75" customHeight="1">
      <c r="A12" s="13" t="s">
        <v>119</v>
      </c>
      <c r="B12" s="36">
        <v>197685</v>
      </c>
      <c r="C12" s="36">
        <v>194193</v>
      </c>
      <c r="D12" s="100">
        <v>90.31069114449176</v>
      </c>
      <c r="E12" s="37">
        <f t="shared" si="0"/>
        <v>19553.41246290801</v>
      </c>
      <c r="F12" s="308">
        <v>10110</v>
      </c>
      <c r="G12" s="100">
        <f t="shared" si="1"/>
        <v>0.43314752443541665</v>
      </c>
      <c r="H12" s="2">
        <f>SUM(F7:F31)</f>
        <v>574909</v>
      </c>
    </row>
    <row r="13" spans="1:8" ht="21.75" customHeight="1">
      <c r="A13" s="13" t="s">
        <v>121</v>
      </c>
      <c r="B13" s="36">
        <v>235111</v>
      </c>
      <c r="C13" s="36">
        <v>231628</v>
      </c>
      <c r="D13" s="100">
        <v>90.04941821804458</v>
      </c>
      <c r="E13" s="37">
        <f t="shared" si="0"/>
        <v>17187.733021419695</v>
      </c>
      <c r="F13" s="308">
        <v>13679</v>
      </c>
      <c r="G13" s="100">
        <f t="shared" si="1"/>
        <v>0.5151516180667993</v>
      </c>
      <c r="H13" s="2">
        <f>H11/H12*1000</f>
        <v>19213.712083129678</v>
      </c>
    </row>
    <row r="14" spans="1:8" ht="21.75" customHeight="1">
      <c r="A14" s="13" t="s">
        <v>120</v>
      </c>
      <c r="B14" s="36">
        <v>1745272</v>
      </c>
      <c r="C14" s="36">
        <v>1683472</v>
      </c>
      <c r="D14" s="100">
        <v>91.97212981440978</v>
      </c>
      <c r="E14" s="37">
        <f t="shared" si="0"/>
        <v>27523.174212676033</v>
      </c>
      <c r="F14" s="308">
        <v>63411</v>
      </c>
      <c r="G14" s="100">
        <f t="shared" si="1"/>
        <v>3.824064781174335</v>
      </c>
      <c r="H14" s="2"/>
    </row>
    <row r="15" spans="1:8" ht="21.75" customHeight="1">
      <c r="A15" s="13" t="s">
        <v>124</v>
      </c>
      <c r="B15" s="36">
        <v>841446</v>
      </c>
      <c r="C15" s="36">
        <v>829058</v>
      </c>
      <c r="D15" s="100">
        <v>90.04100956081632</v>
      </c>
      <c r="E15" s="37">
        <f t="shared" si="0"/>
        <v>19853.384611754715</v>
      </c>
      <c r="F15" s="308">
        <v>42383</v>
      </c>
      <c r="G15" s="100">
        <f t="shared" si="1"/>
        <v>1.843691994061682</v>
      </c>
      <c r="H15" s="2"/>
    </row>
    <row r="16" spans="1:8" ht="21.75" customHeight="1">
      <c r="A16" s="13" t="s">
        <v>115</v>
      </c>
      <c r="B16" s="36">
        <v>373722</v>
      </c>
      <c r="C16" s="36">
        <v>359132</v>
      </c>
      <c r="D16" s="100">
        <v>92.3195290036389</v>
      </c>
      <c r="E16" s="37">
        <f t="shared" si="0"/>
        <v>18076.908193866693</v>
      </c>
      <c r="F16" s="308">
        <v>20674</v>
      </c>
      <c r="G16" s="100">
        <f t="shared" si="1"/>
        <v>0.818862124729002</v>
      </c>
      <c r="H16" s="2"/>
    </row>
    <row r="17" spans="1:8" ht="21.75" customHeight="1">
      <c r="A17" s="13" t="s">
        <v>113</v>
      </c>
      <c r="B17" s="36">
        <v>243909</v>
      </c>
      <c r="C17" s="36">
        <v>238115</v>
      </c>
      <c r="D17" s="100">
        <v>90.87409336224526</v>
      </c>
      <c r="E17" s="37">
        <f t="shared" si="0"/>
        <v>18749.25051887155</v>
      </c>
      <c r="F17" s="308">
        <v>13009</v>
      </c>
      <c r="G17" s="100">
        <f t="shared" si="1"/>
        <v>0.5344289123480185</v>
      </c>
      <c r="H17" s="2"/>
    </row>
    <row r="18" spans="1:8" ht="21.75" customHeight="1">
      <c r="A18" s="13" t="s">
        <v>122</v>
      </c>
      <c r="B18" s="36">
        <v>510217</v>
      </c>
      <c r="C18" s="36">
        <v>498444</v>
      </c>
      <c r="D18" s="100">
        <v>90.81081475302737</v>
      </c>
      <c r="E18" s="37">
        <f t="shared" si="0"/>
        <v>20056.488069499588</v>
      </c>
      <c r="F18" s="308">
        <v>25439</v>
      </c>
      <c r="G18" s="100">
        <f t="shared" si="1"/>
        <v>1.117936264637504</v>
      </c>
      <c r="H18" s="2"/>
    </row>
    <row r="19" spans="1:8" ht="21.75" customHeight="1">
      <c r="A19" s="13" t="s">
        <v>126</v>
      </c>
      <c r="B19" s="36">
        <v>325464</v>
      </c>
      <c r="C19" s="36">
        <v>304344</v>
      </c>
      <c r="D19" s="100">
        <v>94.87182027240588</v>
      </c>
      <c r="E19" s="37">
        <f t="shared" si="0"/>
        <v>15744.956702626869</v>
      </c>
      <c r="F19" s="308">
        <v>20671</v>
      </c>
      <c r="G19" s="100">
        <f t="shared" si="1"/>
        <v>0.7131240402299033</v>
      </c>
      <c r="H19" s="2"/>
    </row>
    <row r="20" spans="1:8" ht="21.75" customHeight="1">
      <c r="A20" s="13" t="s">
        <v>127</v>
      </c>
      <c r="B20" s="36">
        <v>195739</v>
      </c>
      <c r="C20" s="36">
        <v>192875</v>
      </c>
      <c r="D20" s="100">
        <v>90.03273558049885</v>
      </c>
      <c r="E20" s="37">
        <f t="shared" si="0"/>
        <v>16939.766334919947</v>
      </c>
      <c r="F20" s="308">
        <v>11555</v>
      </c>
      <c r="G20" s="100">
        <f t="shared" si="1"/>
        <v>0.4288836446137239</v>
      </c>
      <c r="H20" s="2"/>
    </row>
    <row r="21" spans="1:8" ht="21.75" customHeight="1">
      <c r="A21" s="13" t="s">
        <v>125</v>
      </c>
      <c r="B21" s="36">
        <v>195571</v>
      </c>
      <c r="C21" s="36">
        <v>188490</v>
      </c>
      <c r="D21" s="100">
        <v>92.04817066009757</v>
      </c>
      <c r="E21" s="37">
        <f t="shared" si="0"/>
        <v>16818.971448228414</v>
      </c>
      <c r="F21" s="308">
        <v>11628</v>
      </c>
      <c r="G21" s="100">
        <f t="shared" si="1"/>
        <v>0.4285155398809159</v>
      </c>
      <c r="H21" s="2"/>
    </row>
    <row r="22" spans="1:8" ht="21.75" customHeight="1">
      <c r="A22" s="13" t="s">
        <v>129</v>
      </c>
      <c r="B22" s="36">
        <v>508142</v>
      </c>
      <c r="C22" s="36">
        <v>487892</v>
      </c>
      <c r="D22" s="100">
        <v>92.39754144707483</v>
      </c>
      <c r="E22" s="37">
        <f t="shared" si="0"/>
        <v>16351.063487466614</v>
      </c>
      <c r="F22" s="308">
        <v>31077</v>
      </c>
      <c r="G22" s="100">
        <f t="shared" si="1"/>
        <v>1.113389732967405</v>
      </c>
      <c r="H22" s="2"/>
    </row>
    <row r="23" spans="1:8" ht="21.75" customHeight="1">
      <c r="A23" s="13" t="s">
        <v>131</v>
      </c>
      <c r="B23" s="36">
        <v>432454</v>
      </c>
      <c r="C23" s="36">
        <v>419245</v>
      </c>
      <c r="D23" s="100">
        <v>91.5105249228773</v>
      </c>
      <c r="E23" s="37">
        <f t="shared" si="0"/>
        <v>14913.749698244645</v>
      </c>
      <c r="F23" s="308">
        <v>28997</v>
      </c>
      <c r="G23" s="100">
        <f t="shared" si="1"/>
        <v>0.9475497864389997</v>
      </c>
      <c r="H23" s="2"/>
    </row>
    <row r="24" spans="1:8" ht="21.75" customHeight="1">
      <c r="A24" s="13" t="s">
        <v>133</v>
      </c>
      <c r="B24" s="36">
        <v>353035</v>
      </c>
      <c r="C24" s="36">
        <v>337795</v>
      </c>
      <c r="D24" s="100">
        <v>92.71789573492794</v>
      </c>
      <c r="E24" s="37">
        <f t="shared" si="0"/>
        <v>14974.973488865324</v>
      </c>
      <c r="F24" s="308">
        <v>23575</v>
      </c>
      <c r="G24" s="100">
        <f t="shared" si="1"/>
        <v>0.7735348473028166</v>
      </c>
      <c r="H24" s="2"/>
    </row>
    <row r="25" spans="1:8" ht="21.75" customHeight="1">
      <c r="A25" s="13" t="s">
        <v>134</v>
      </c>
      <c r="B25" s="36">
        <v>226883</v>
      </c>
      <c r="C25" s="36">
        <v>218228</v>
      </c>
      <c r="D25" s="100">
        <v>92.23388531093069</v>
      </c>
      <c r="E25" s="37">
        <f t="shared" si="0"/>
        <v>17567.402245451023</v>
      </c>
      <c r="F25" s="308">
        <v>12915</v>
      </c>
      <c r="G25" s="100">
        <f t="shared" si="1"/>
        <v>0.4971232505576075</v>
      </c>
      <c r="H25" s="2"/>
    </row>
    <row r="26" spans="1:8" ht="21.75" customHeight="1">
      <c r="A26" s="13" t="s">
        <v>135</v>
      </c>
      <c r="B26" s="36">
        <v>237135</v>
      </c>
      <c r="C26" s="36">
        <v>233701</v>
      </c>
      <c r="D26" s="100">
        <v>90.01898414906356</v>
      </c>
      <c r="E26" s="37">
        <f t="shared" si="0"/>
        <v>16038.890767669936</v>
      </c>
      <c r="F26" s="308">
        <v>14785</v>
      </c>
      <c r="G26" s="100">
        <f t="shared" si="1"/>
        <v>0.5195864036572958</v>
      </c>
      <c r="H26" s="2"/>
    </row>
    <row r="27" spans="1:8" ht="21.75" customHeight="1">
      <c r="A27" s="13" t="s">
        <v>118</v>
      </c>
      <c r="B27" s="36">
        <v>1106513</v>
      </c>
      <c r="C27" s="36">
        <v>1077241</v>
      </c>
      <c r="D27" s="100">
        <v>91.12607531615036</v>
      </c>
      <c r="E27" s="37">
        <f t="shared" si="0"/>
        <v>27066.01927498655</v>
      </c>
      <c r="F27" s="308">
        <v>40882</v>
      </c>
      <c r="G27" s="100">
        <f t="shared" si="1"/>
        <v>2.424480191747508</v>
      </c>
      <c r="H27" s="2"/>
    </row>
    <row r="28" spans="1:8" ht="21.75" customHeight="1">
      <c r="A28" s="13" t="s">
        <v>136</v>
      </c>
      <c r="B28" s="36">
        <v>330973</v>
      </c>
      <c r="C28" s="36">
        <v>319866</v>
      </c>
      <c r="D28" s="100">
        <v>91.79594709365456</v>
      </c>
      <c r="E28" s="37">
        <f t="shared" si="0"/>
        <v>15449.42351678103</v>
      </c>
      <c r="F28" s="308">
        <v>21423</v>
      </c>
      <c r="G28" s="100">
        <f t="shared" si="1"/>
        <v>0.7251948079265658</v>
      </c>
      <c r="H28" s="2"/>
    </row>
    <row r="29" spans="1:9" ht="21.75" customHeight="1">
      <c r="A29" s="13" t="s">
        <v>128</v>
      </c>
      <c r="B29" s="36">
        <v>198556</v>
      </c>
      <c r="C29" s="36">
        <v>190152</v>
      </c>
      <c r="D29" s="100">
        <v>92.63628654806536</v>
      </c>
      <c r="E29" s="37">
        <f t="shared" si="0"/>
        <v>18991.487326637973</v>
      </c>
      <c r="F29" s="308">
        <v>10455</v>
      </c>
      <c r="G29" s="100">
        <f t="shared" si="1"/>
        <v>0.4350559721870581</v>
      </c>
      <c r="H29" s="2">
        <f>SUM(B32:B36)</f>
        <v>34593049</v>
      </c>
      <c r="I29" s="74">
        <f>H11+H29</f>
        <v>45639185</v>
      </c>
    </row>
    <row r="30" spans="1:9" ht="21.75" customHeight="1">
      <c r="A30" s="13" t="s">
        <v>132</v>
      </c>
      <c r="B30" s="36">
        <v>405860</v>
      </c>
      <c r="C30" s="36">
        <v>394286</v>
      </c>
      <c r="D30" s="100">
        <v>91.31958184482218</v>
      </c>
      <c r="E30" s="37">
        <f t="shared" si="0"/>
        <v>17799.315849486888</v>
      </c>
      <c r="F30" s="308">
        <v>22802</v>
      </c>
      <c r="G30" s="100">
        <f t="shared" si="1"/>
        <v>0.8892796836753329</v>
      </c>
      <c r="H30" s="2">
        <f>SUM(F32:F36)</f>
        <v>953579</v>
      </c>
      <c r="I30" s="74">
        <f>H12+H30</f>
        <v>1528488</v>
      </c>
    </row>
    <row r="31" spans="1:9" ht="21.75" customHeight="1">
      <c r="A31" s="13" t="s">
        <v>130</v>
      </c>
      <c r="B31" s="36">
        <v>266061</v>
      </c>
      <c r="C31" s="36">
        <v>252145</v>
      </c>
      <c r="D31" s="100">
        <v>93.611645298386</v>
      </c>
      <c r="E31" s="37">
        <f t="shared" si="0"/>
        <v>14794.317170818505</v>
      </c>
      <c r="F31" s="308">
        <v>17984</v>
      </c>
      <c r="G31" s="100">
        <f t="shared" si="1"/>
        <v>0.5829661506882737</v>
      </c>
      <c r="H31" s="2">
        <f>H29/H30*1000</f>
        <v>36277.06671392721</v>
      </c>
      <c r="I31" s="306">
        <f>I29/I30*1000</f>
        <v>29859.040437347237</v>
      </c>
    </row>
    <row r="32" spans="1:8" ht="21.75" customHeight="1">
      <c r="A32" s="13" t="s">
        <v>108</v>
      </c>
      <c r="B32" s="36">
        <v>24417754</v>
      </c>
      <c r="C32" s="36">
        <v>23497209</v>
      </c>
      <c r="D32" s="100">
        <v>92.19098478774161</v>
      </c>
      <c r="E32" s="37">
        <f t="shared" si="0"/>
        <v>39960.77853768066</v>
      </c>
      <c r="F32" s="308">
        <v>611043</v>
      </c>
      <c r="G32" s="100">
        <f t="shared" si="1"/>
        <v>53.50173102346153</v>
      </c>
      <c r="H32" s="2"/>
    </row>
    <row r="33" spans="1:8" ht="21.75" customHeight="1">
      <c r="A33" s="13" t="s">
        <v>116</v>
      </c>
      <c r="B33" s="36">
        <v>2957185</v>
      </c>
      <c r="C33" s="36">
        <v>2865254</v>
      </c>
      <c r="D33" s="100">
        <v>91.5618137475058</v>
      </c>
      <c r="E33" s="37">
        <f t="shared" si="0"/>
        <v>30506.57134604275</v>
      </c>
      <c r="F33" s="308">
        <v>96936</v>
      </c>
      <c r="G33" s="100">
        <f t="shared" si="1"/>
        <v>6.479486870766864</v>
      </c>
      <c r="H33" s="2"/>
    </row>
    <row r="34" spans="1:8" ht="21.75" customHeight="1">
      <c r="A34" s="13" t="s">
        <v>110</v>
      </c>
      <c r="B34" s="36">
        <v>2889509</v>
      </c>
      <c r="C34" s="36">
        <v>2845672</v>
      </c>
      <c r="D34" s="100">
        <v>90.08204375263637</v>
      </c>
      <c r="E34" s="37">
        <f t="shared" si="0"/>
        <v>29767.27104151643</v>
      </c>
      <c r="F34" s="308">
        <v>97070</v>
      </c>
      <c r="G34" s="100">
        <f t="shared" si="1"/>
        <v>6.33120201423404</v>
      </c>
      <c r="H34" s="2">
        <f>SUM(G32:G36)</f>
        <v>75.79681582832822</v>
      </c>
    </row>
    <row r="35" spans="1:8" ht="21.75" customHeight="1">
      <c r="A35" s="13" t="s">
        <v>111</v>
      </c>
      <c r="B35" s="36">
        <v>1471633</v>
      </c>
      <c r="C35" s="36">
        <v>1450078</v>
      </c>
      <c r="D35" s="100">
        <v>90.03413037811274</v>
      </c>
      <c r="E35" s="37">
        <f t="shared" si="0"/>
        <v>29610.32193158954</v>
      </c>
      <c r="F35" s="308">
        <v>49700</v>
      </c>
      <c r="G35" s="100">
        <f t="shared" si="1"/>
        <v>3.2244944777169007</v>
      </c>
      <c r="H35" s="306">
        <f>H34+G14</f>
        <v>79.62088060950255</v>
      </c>
    </row>
    <row r="36" spans="1:8" ht="21.75" customHeight="1">
      <c r="A36" s="13" t="s">
        <v>123</v>
      </c>
      <c r="B36" s="36">
        <v>2856968</v>
      </c>
      <c r="C36" s="36">
        <v>2785397</v>
      </c>
      <c r="D36" s="100">
        <v>90.99495035929137</v>
      </c>
      <c r="E36" s="37">
        <f t="shared" si="0"/>
        <v>28907.90245876758</v>
      </c>
      <c r="F36" s="308">
        <v>98830</v>
      </c>
      <c r="G36" s="100">
        <f t="shared" si="1"/>
        <v>6.259901442148891</v>
      </c>
      <c r="H36" s="2"/>
    </row>
    <row r="37" ht="18.75">
      <c r="G37" s="100"/>
    </row>
    <row r="38" spans="6:7" ht="18.75">
      <c r="F38" s="88">
        <f>SUM(F7:F36)</f>
        <v>1528488</v>
      </c>
      <c r="G38" s="100">
        <f>SUM(G7:G37)</f>
        <v>100</v>
      </c>
    </row>
    <row r="39" spans="1:5" ht="18.75">
      <c r="A39" s="13" t="s">
        <v>126</v>
      </c>
      <c r="B39" s="100">
        <v>94.87182027240588</v>
      </c>
      <c r="C39" s="62">
        <f>100-B39</f>
        <v>5.128179727594116</v>
      </c>
      <c r="D39" s="74">
        <v>6351</v>
      </c>
      <c r="E39" s="148"/>
    </row>
    <row r="40" spans="1:5" ht="18.75">
      <c r="A40" s="13" t="s">
        <v>130</v>
      </c>
      <c r="B40" s="100">
        <v>93.611645298386</v>
      </c>
      <c r="C40" s="62">
        <f aca="true" t="shared" si="2" ref="C40:C68">100-B40</f>
        <v>6.388354701614006</v>
      </c>
      <c r="D40" s="74">
        <v>19556</v>
      </c>
      <c r="E40" s="148"/>
    </row>
    <row r="41" spans="1:5" ht="18.75">
      <c r="A41" s="13" t="s">
        <v>133</v>
      </c>
      <c r="B41" s="100">
        <v>92.71789573492794</v>
      </c>
      <c r="C41" s="62">
        <f t="shared" si="2"/>
        <v>7.282104265072064</v>
      </c>
      <c r="D41" s="62">
        <f>D40/D39</f>
        <v>3.079200125964415</v>
      </c>
      <c r="E41" s="148"/>
    </row>
    <row r="42" spans="1:4" ht="18.75">
      <c r="A42" s="13" t="s">
        <v>128</v>
      </c>
      <c r="B42" s="100">
        <v>92.63628654806536</v>
      </c>
      <c r="C42" s="62">
        <f t="shared" si="2"/>
        <v>7.363713451934643</v>
      </c>
      <c r="D42" s="148"/>
    </row>
    <row r="43" spans="1:4" ht="18.75">
      <c r="A43" s="13" t="s">
        <v>117</v>
      </c>
      <c r="B43" s="100">
        <v>92.51379040710155</v>
      </c>
      <c r="C43" s="62">
        <f t="shared" si="2"/>
        <v>7.486209592898447</v>
      </c>
      <c r="D43" s="148"/>
    </row>
    <row r="44" spans="1:4" ht="18.75">
      <c r="A44" s="13" t="s">
        <v>109</v>
      </c>
      <c r="B44" s="100">
        <v>92.40681681936557</v>
      </c>
      <c r="C44" s="62">
        <f t="shared" si="2"/>
        <v>7.593183180634426</v>
      </c>
      <c r="D44" s="148"/>
    </row>
    <row r="45" spans="1:3" ht="18.75">
      <c r="A45" s="13" t="s">
        <v>129</v>
      </c>
      <c r="B45" s="100">
        <v>92.39754144707483</v>
      </c>
      <c r="C45" s="62">
        <f t="shared" si="2"/>
        <v>7.602458552925171</v>
      </c>
    </row>
    <row r="46" spans="1:3" ht="18.75">
      <c r="A46" s="13" t="s">
        <v>115</v>
      </c>
      <c r="B46" s="100">
        <v>92.3195290036389</v>
      </c>
      <c r="C46" s="62">
        <f t="shared" si="2"/>
        <v>7.680470996361095</v>
      </c>
    </row>
    <row r="47" spans="1:3" ht="18.75">
      <c r="A47" s="13" t="s">
        <v>134</v>
      </c>
      <c r="B47" s="100">
        <v>92.23388531093069</v>
      </c>
      <c r="C47" s="62">
        <f t="shared" si="2"/>
        <v>7.766114689069312</v>
      </c>
    </row>
    <row r="48" spans="1:3" ht="18.75">
      <c r="A48" s="13" t="s">
        <v>107</v>
      </c>
      <c r="B48" s="100">
        <v>92.13871311020227</v>
      </c>
      <c r="C48" s="62">
        <f t="shared" si="2"/>
        <v>7.861286889797725</v>
      </c>
    </row>
    <row r="49" spans="1:3" ht="18.75">
      <c r="A49" s="13" t="s">
        <v>125</v>
      </c>
      <c r="B49" s="100">
        <v>92.04817066009757</v>
      </c>
      <c r="C49" s="62">
        <f t="shared" si="2"/>
        <v>7.951829339902432</v>
      </c>
    </row>
    <row r="50" spans="1:3" ht="18.75">
      <c r="A50" s="13" t="s">
        <v>120</v>
      </c>
      <c r="B50" s="100">
        <v>91.97212981440978</v>
      </c>
      <c r="C50" s="62">
        <f t="shared" si="2"/>
        <v>8.027870185590217</v>
      </c>
    </row>
    <row r="51" spans="1:3" ht="18.75">
      <c r="A51" s="13" t="s">
        <v>136</v>
      </c>
      <c r="B51" s="100">
        <v>91.79594709365456</v>
      </c>
      <c r="C51" s="62">
        <f t="shared" si="2"/>
        <v>8.204052906345439</v>
      </c>
    </row>
    <row r="52" spans="1:3" ht="18.75">
      <c r="A52" s="13" t="s">
        <v>131</v>
      </c>
      <c r="B52" s="100">
        <v>91.5105249228773</v>
      </c>
      <c r="C52" s="62">
        <f t="shared" si="2"/>
        <v>8.489475077122705</v>
      </c>
    </row>
    <row r="53" spans="1:3" ht="18.75">
      <c r="A53" s="13" t="s">
        <v>132</v>
      </c>
      <c r="B53" s="100">
        <v>91.31958184482218</v>
      </c>
      <c r="C53" s="62">
        <f t="shared" si="2"/>
        <v>8.680418155177819</v>
      </c>
    </row>
    <row r="54" spans="1:3" ht="18.75">
      <c r="A54" s="13" t="s">
        <v>118</v>
      </c>
      <c r="B54" s="100">
        <v>91.12607531615036</v>
      </c>
      <c r="C54" s="62">
        <f t="shared" si="2"/>
        <v>8.873924683849637</v>
      </c>
    </row>
    <row r="55" spans="1:3" ht="18.75">
      <c r="A55" s="13" t="s">
        <v>113</v>
      </c>
      <c r="B55" s="100">
        <v>90.87409336224526</v>
      </c>
      <c r="C55" s="62">
        <f t="shared" si="2"/>
        <v>9.125906637754738</v>
      </c>
    </row>
    <row r="56" spans="1:3" ht="18.75">
      <c r="A56" s="13" t="s">
        <v>122</v>
      </c>
      <c r="B56" s="100">
        <v>90.81081475302737</v>
      </c>
      <c r="C56" s="62">
        <f t="shared" si="2"/>
        <v>9.189185246972627</v>
      </c>
    </row>
    <row r="57" spans="1:3" ht="18.75">
      <c r="A57" s="13" t="s">
        <v>119</v>
      </c>
      <c r="B57" s="100">
        <v>90.31069114449176</v>
      </c>
      <c r="C57" s="62">
        <f t="shared" si="2"/>
        <v>9.689308855508244</v>
      </c>
    </row>
    <row r="58" spans="1:3" ht="18.75">
      <c r="A58" s="13" t="s">
        <v>114</v>
      </c>
      <c r="B58" s="100">
        <v>90.26136567898374</v>
      </c>
      <c r="C58" s="62">
        <f t="shared" si="2"/>
        <v>9.738634321016264</v>
      </c>
    </row>
    <row r="59" spans="1:3" ht="18.75">
      <c r="A59" s="13" t="s">
        <v>112</v>
      </c>
      <c r="B59" s="100">
        <v>90.10391351558405</v>
      </c>
      <c r="C59" s="62">
        <f t="shared" si="2"/>
        <v>9.896086484415946</v>
      </c>
    </row>
    <row r="60" spans="1:3" ht="18.75">
      <c r="A60" s="13" t="s">
        <v>121</v>
      </c>
      <c r="B60" s="100">
        <v>90.04941821804458</v>
      </c>
      <c r="C60" s="62">
        <f t="shared" si="2"/>
        <v>9.950581781955421</v>
      </c>
    </row>
    <row r="61" spans="1:3" ht="18.75">
      <c r="A61" s="13" t="s">
        <v>124</v>
      </c>
      <c r="B61" s="100">
        <v>90.04100956081632</v>
      </c>
      <c r="C61" s="62">
        <f t="shared" si="2"/>
        <v>9.95899043918368</v>
      </c>
    </row>
    <row r="62" spans="1:3" ht="18.75">
      <c r="A62" s="13" t="s">
        <v>127</v>
      </c>
      <c r="B62" s="100">
        <v>90.03273558049885</v>
      </c>
      <c r="C62" s="62">
        <f>100-B62</f>
        <v>9.967264419501149</v>
      </c>
    </row>
    <row r="63" spans="1:3" ht="18.75">
      <c r="A63" s="13" t="s">
        <v>135</v>
      </c>
      <c r="B63" s="100">
        <v>90.01898414906356</v>
      </c>
      <c r="C63" s="62">
        <f>100-B63</f>
        <v>9.981015850936444</v>
      </c>
    </row>
    <row r="64" spans="1:3" ht="18.75">
      <c r="A64" s="13" t="s">
        <v>108</v>
      </c>
      <c r="B64" s="100">
        <v>92.19098478774161</v>
      </c>
      <c r="C64" s="62">
        <f>100-B64</f>
        <v>7.809015212258387</v>
      </c>
    </row>
    <row r="65" spans="1:6" ht="18.75">
      <c r="A65" s="13" t="s">
        <v>116</v>
      </c>
      <c r="B65" s="100">
        <v>91.5618137475058</v>
      </c>
      <c r="C65" s="62">
        <f t="shared" si="2"/>
        <v>8.438186252494205</v>
      </c>
      <c r="F65" s="62"/>
    </row>
    <row r="66" spans="1:6" ht="18.75">
      <c r="A66" s="13" t="s">
        <v>123</v>
      </c>
      <c r="B66" s="100">
        <v>90.99495035929137</v>
      </c>
      <c r="C66" s="62">
        <f t="shared" si="2"/>
        <v>9.005049640708634</v>
      </c>
      <c r="F66" s="62"/>
    </row>
    <row r="67" spans="1:6" ht="18.75">
      <c r="A67" s="13" t="s">
        <v>110</v>
      </c>
      <c r="B67" s="100">
        <v>90.08204375263637</v>
      </c>
      <c r="C67" s="62">
        <f t="shared" si="2"/>
        <v>9.917956247363634</v>
      </c>
      <c r="F67" s="62"/>
    </row>
    <row r="68" spans="1:3" ht="18.75">
      <c r="A68" s="13" t="s">
        <v>111</v>
      </c>
      <c r="B68" s="100">
        <v>90.03413037811274</v>
      </c>
      <c r="C68" s="62">
        <f t="shared" si="2"/>
        <v>9.965869621887265</v>
      </c>
    </row>
    <row r="71" spans="1:2" ht="18.75">
      <c r="A71" s="13" t="s">
        <v>108</v>
      </c>
      <c r="B71" s="37">
        <v>39960.77853768066</v>
      </c>
    </row>
    <row r="72" spans="1:2" ht="18.75">
      <c r="A72" s="13" t="s">
        <v>116</v>
      </c>
      <c r="B72" s="37">
        <v>30506.57134604275</v>
      </c>
    </row>
    <row r="73" spans="1:2" ht="18.75">
      <c r="A73" s="13" t="s">
        <v>110</v>
      </c>
      <c r="B73" s="37">
        <v>29767.27104151643</v>
      </c>
    </row>
    <row r="74" spans="1:2" ht="18.75">
      <c r="A74" s="13" t="s">
        <v>111</v>
      </c>
      <c r="B74" s="37">
        <v>29610.32193158954</v>
      </c>
    </row>
    <row r="75" spans="1:2" ht="18.75">
      <c r="A75" s="13" t="s">
        <v>123</v>
      </c>
      <c r="B75" s="37">
        <v>28907.90245876758</v>
      </c>
    </row>
    <row r="76" spans="1:2" ht="18.75">
      <c r="A76" s="13" t="s">
        <v>120</v>
      </c>
      <c r="B76" s="37">
        <v>27523.174212676033</v>
      </c>
    </row>
    <row r="77" spans="1:2" ht="18.75">
      <c r="A77" s="13" t="s">
        <v>118</v>
      </c>
      <c r="B77" s="37">
        <v>27066.01927498655</v>
      </c>
    </row>
    <row r="78" spans="1:2" ht="18.75">
      <c r="A78" s="13" t="s">
        <v>114</v>
      </c>
      <c r="B78" s="37">
        <v>20455.633018439832</v>
      </c>
    </row>
    <row r="79" spans="1:2" ht="18.75">
      <c r="A79" s="13" t="s">
        <v>122</v>
      </c>
      <c r="B79" s="37">
        <v>20056.488069499588</v>
      </c>
    </row>
    <row r="80" spans="1:2" ht="18.75">
      <c r="A80" s="13" t="s">
        <v>124</v>
      </c>
      <c r="B80" s="37">
        <v>19853.384611754715</v>
      </c>
    </row>
    <row r="81" spans="1:2" ht="18.75">
      <c r="A81" s="13" t="s">
        <v>119</v>
      </c>
      <c r="B81" s="37">
        <v>19553.41246290801</v>
      </c>
    </row>
    <row r="82" spans="1:2" ht="18.75">
      <c r="A82" s="13" t="s">
        <v>109</v>
      </c>
      <c r="B82" s="37">
        <v>19028.688412720076</v>
      </c>
    </row>
    <row r="83" spans="1:2" ht="18.75">
      <c r="A83" s="13" t="s">
        <v>128</v>
      </c>
      <c r="B83" s="37">
        <v>18991.487326637973</v>
      </c>
    </row>
    <row r="84" spans="1:2" ht="18.75">
      <c r="A84" s="13" t="s">
        <v>112</v>
      </c>
      <c r="B84" s="37">
        <v>18844.807670093567</v>
      </c>
    </row>
    <row r="85" spans="1:2" ht="18.75">
      <c r="A85" s="13" t="s">
        <v>113</v>
      </c>
      <c r="B85" s="37">
        <v>18749.25051887155</v>
      </c>
    </row>
    <row r="86" spans="1:2" ht="18.75">
      <c r="A86" s="13" t="s">
        <v>115</v>
      </c>
      <c r="B86" s="37">
        <v>18076.908193866693</v>
      </c>
    </row>
    <row r="87" spans="1:2" ht="18.75">
      <c r="A87" s="13" t="s">
        <v>132</v>
      </c>
      <c r="B87" s="37">
        <v>17799.315849486888</v>
      </c>
    </row>
    <row r="88" spans="1:2" ht="18.75">
      <c r="A88" s="13" t="s">
        <v>134</v>
      </c>
      <c r="B88" s="37">
        <v>17567.402245451023</v>
      </c>
    </row>
    <row r="89" spans="1:2" ht="18.75">
      <c r="A89" s="13" t="s">
        <v>121</v>
      </c>
      <c r="B89" s="37">
        <v>17187.733021419695</v>
      </c>
    </row>
    <row r="90" spans="1:2" ht="18.75">
      <c r="A90" s="13" t="s">
        <v>127</v>
      </c>
      <c r="B90" s="37">
        <v>16939.766334919947</v>
      </c>
    </row>
    <row r="91" spans="1:2" ht="18.75">
      <c r="A91" s="13" t="s">
        <v>125</v>
      </c>
      <c r="B91" s="37">
        <v>16818.971448228414</v>
      </c>
    </row>
    <row r="92" spans="1:2" ht="18.75">
      <c r="A92" s="13" t="s">
        <v>129</v>
      </c>
      <c r="B92" s="37">
        <v>16351.063487466614</v>
      </c>
    </row>
    <row r="93" spans="1:2" ht="18.75">
      <c r="A93" s="13" t="s">
        <v>135</v>
      </c>
      <c r="B93" s="37">
        <v>16038.890767669936</v>
      </c>
    </row>
    <row r="94" spans="1:2" ht="18.75">
      <c r="A94" s="13" t="s">
        <v>126</v>
      </c>
      <c r="B94" s="37">
        <v>15744.956702626869</v>
      </c>
    </row>
    <row r="95" spans="1:2" ht="18.75">
      <c r="A95" s="13" t="s">
        <v>136</v>
      </c>
      <c r="B95" s="37">
        <v>15449.42351678103</v>
      </c>
    </row>
    <row r="96" spans="1:2" ht="18.75">
      <c r="A96" s="13" t="s">
        <v>117</v>
      </c>
      <c r="B96" s="37">
        <v>15357.85826430621</v>
      </c>
    </row>
    <row r="97" spans="1:2" ht="18.75">
      <c r="A97" s="13" t="s">
        <v>107</v>
      </c>
      <c r="B97" s="37">
        <v>15074.204097335769</v>
      </c>
    </row>
    <row r="98" spans="1:2" ht="18.75">
      <c r="A98" s="13" t="s">
        <v>133</v>
      </c>
      <c r="B98" s="37">
        <v>14974.973488865324</v>
      </c>
    </row>
    <row r="99" spans="1:2" ht="18.75">
      <c r="A99" s="13" t="s">
        <v>131</v>
      </c>
      <c r="B99" s="37">
        <v>14913.749698244645</v>
      </c>
    </row>
    <row r="100" spans="1:3" ht="18.75">
      <c r="A100" s="13" t="s">
        <v>130</v>
      </c>
      <c r="B100" s="37">
        <v>14794.317170818505</v>
      </c>
      <c r="C100" s="4">
        <f>B71/B100</f>
        <v>2.701089754686515</v>
      </c>
    </row>
  </sheetData>
  <sheetProtection/>
  <mergeCells count="7">
    <mergeCell ref="A4:A5"/>
    <mergeCell ref="A1:E1"/>
    <mergeCell ref="A2:E2"/>
    <mergeCell ref="A3:E3"/>
    <mergeCell ref="B5:C5"/>
    <mergeCell ref="D4:D5"/>
    <mergeCell ref="E4:E5"/>
  </mergeCell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101" zoomScaleNormal="101" zoomScalePageLayoutView="0" workbookViewId="0" topLeftCell="A1">
      <selection activeCell="A14" sqref="A14:IV14"/>
    </sheetView>
  </sheetViews>
  <sheetFormatPr defaultColWidth="9.00390625" defaultRowHeight="12.75"/>
  <cols>
    <col min="1" max="1" width="23.625" style="116" customWidth="1"/>
    <col min="2" max="2" width="11.00390625" style="116" bestFit="1" customWidth="1"/>
    <col min="3" max="16384" width="9.125" style="116" customWidth="1"/>
  </cols>
  <sheetData>
    <row r="1" spans="2:7" ht="15.75" customHeight="1">
      <c r="B1" s="162" t="s">
        <v>248</v>
      </c>
      <c r="C1" s="162" t="s">
        <v>249</v>
      </c>
      <c r="G1" s="117"/>
    </row>
    <row r="2" spans="1:3" ht="15.75" customHeight="1">
      <c r="A2" s="118" t="s">
        <v>31</v>
      </c>
      <c r="B2" s="323">
        <v>69.1</v>
      </c>
      <c r="C2" s="323">
        <v>84.6</v>
      </c>
    </row>
    <row r="3" ht="15.75" customHeight="1"/>
    <row r="4" spans="1:3" ht="15.75" customHeight="1">
      <c r="A4" s="108" t="s">
        <v>24</v>
      </c>
      <c r="B4" s="323">
        <v>61.602008218775985</v>
      </c>
      <c r="C4" s="323">
        <v>89.7</v>
      </c>
    </row>
    <row r="5" spans="1:3" ht="15.75" customHeight="1">
      <c r="A5" s="108" t="s">
        <v>17</v>
      </c>
      <c r="B5" s="323">
        <v>42.413918720726684</v>
      </c>
      <c r="C5" s="323">
        <v>97.5</v>
      </c>
    </row>
    <row r="6" spans="1:3" ht="15.75" customHeight="1">
      <c r="A6" s="108" t="s">
        <v>4</v>
      </c>
      <c r="B6" s="323">
        <v>38.270478399308146</v>
      </c>
      <c r="C6" s="323">
        <v>109.6</v>
      </c>
    </row>
    <row r="7" spans="1:3" ht="15.75" customHeight="1">
      <c r="A7" s="108" t="s">
        <v>19</v>
      </c>
      <c r="B7" s="323">
        <v>16.9556309650053</v>
      </c>
      <c r="C7" s="323">
        <v>149.6</v>
      </c>
    </row>
    <row r="8" spans="1:3" ht="15.75" customHeight="1">
      <c r="A8" s="108" t="s">
        <v>10</v>
      </c>
      <c r="B8" s="323">
        <v>16.437507219591083</v>
      </c>
      <c r="C8" s="323">
        <v>101</v>
      </c>
    </row>
    <row r="9" spans="1:3" ht="15.75" customHeight="1">
      <c r="A9" s="108" t="s">
        <v>21</v>
      </c>
      <c r="B9" s="323">
        <v>15.766196260406714</v>
      </c>
      <c r="C9" s="323">
        <v>94.5</v>
      </c>
    </row>
    <row r="10" spans="1:3" ht="15.75" customHeight="1">
      <c r="A10" s="108" t="s">
        <v>18</v>
      </c>
      <c r="B10" s="323">
        <v>14.81103502330762</v>
      </c>
      <c r="C10" s="323">
        <v>54.5</v>
      </c>
    </row>
    <row r="11" spans="1:3" ht="15.75" customHeight="1">
      <c r="A11" s="108" t="s">
        <v>13</v>
      </c>
      <c r="B11" s="323">
        <v>13.934466673078772</v>
      </c>
      <c r="C11" s="323">
        <v>94</v>
      </c>
    </row>
    <row r="12" spans="1:3" ht="15.75" customHeight="1">
      <c r="A12" s="108" t="s">
        <v>11</v>
      </c>
      <c r="B12" s="323">
        <v>12.308769872745458</v>
      </c>
      <c r="C12" s="323">
        <v>116.3</v>
      </c>
    </row>
    <row r="13" spans="1:3" ht="15.75" customHeight="1">
      <c r="A13" s="108" t="s">
        <v>20</v>
      </c>
      <c r="B13" s="323">
        <v>11.33047305794718</v>
      </c>
      <c r="C13" s="323">
        <v>86.5</v>
      </c>
    </row>
    <row r="14" spans="1:3" ht="15.75" customHeight="1">
      <c r="A14" s="108" t="s">
        <v>6</v>
      </c>
      <c r="B14" s="323">
        <v>11.159891937805252</v>
      </c>
      <c r="C14" s="323">
        <v>162.5</v>
      </c>
    </row>
    <row r="15" spans="1:3" ht="15.75" customHeight="1">
      <c r="A15" s="108" t="s">
        <v>8</v>
      </c>
      <c r="B15" s="323">
        <v>10.29407645987957</v>
      </c>
      <c r="C15" s="323">
        <v>79.3</v>
      </c>
    </row>
    <row r="16" spans="1:3" ht="15.75" customHeight="1">
      <c r="A16" s="108" t="s">
        <v>5</v>
      </c>
      <c r="B16" s="323">
        <v>9.454938226478545</v>
      </c>
      <c r="C16" s="323">
        <v>95.9</v>
      </c>
    </row>
    <row r="17" spans="1:3" ht="15.75" customHeight="1">
      <c r="A17" s="108" t="s">
        <v>12</v>
      </c>
      <c r="B17" s="323">
        <v>9.4062215628091</v>
      </c>
      <c r="C17" s="323">
        <v>107.2</v>
      </c>
    </row>
    <row r="18" spans="1:3" ht="15.75" customHeight="1">
      <c r="A18" s="108" t="s">
        <v>14</v>
      </c>
      <c r="B18" s="323">
        <v>8.945641471184478</v>
      </c>
      <c r="C18" s="323">
        <v>86.5</v>
      </c>
    </row>
    <row r="19" spans="1:3" ht="15.75" customHeight="1">
      <c r="A19" s="108" t="s">
        <v>1</v>
      </c>
      <c r="B19" s="323">
        <v>8.856862108169564</v>
      </c>
      <c r="C19" s="323">
        <v>100.6</v>
      </c>
    </row>
    <row r="20" spans="1:3" ht="15.75" customHeight="1">
      <c r="A20" s="108" t="s">
        <v>3</v>
      </c>
      <c r="B20" s="323">
        <v>7.752416580667355</v>
      </c>
      <c r="C20" s="323">
        <v>44.6</v>
      </c>
    </row>
    <row r="21" spans="1:3" ht="15.75" customHeight="1">
      <c r="A21" s="108" t="s">
        <v>16</v>
      </c>
      <c r="B21" s="323">
        <v>7.188861557383349</v>
      </c>
      <c r="C21" s="323">
        <v>108.9</v>
      </c>
    </row>
    <row r="22" spans="1:3" ht="15.75" customHeight="1">
      <c r="A22" s="108" t="s">
        <v>23</v>
      </c>
      <c r="B22" s="323">
        <v>6.910011614401858</v>
      </c>
      <c r="C22" s="323">
        <v>101.6</v>
      </c>
    </row>
    <row r="23" spans="1:3" ht="15.75" customHeight="1">
      <c r="A23" s="108" t="s">
        <v>2</v>
      </c>
      <c r="B23" s="323">
        <v>5.415934959349594</v>
      </c>
      <c r="C23" s="323">
        <v>81.7</v>
      </c>
    </row>
    <row r="24" spans="1:3" ht="15.75" customHeight="1">
      <c r="A24" s="108" t="s">
        <v>7</v>
      </c>
      <c r="B24" s="323">
        <v>5.094947811595474</v>
      </c>
      <c r="C24" s="323">
        <v>63</v>
      </c>
    </row>
    <row r="25" spans="1:3" ht="15.75" customHeight="1">
      <c r="A25" s="108" t="s">
        <v>0</v>
      </c>
      <c r="B25" s="323">
        <v>5.052218638790036</v>
      </c>
      <c r="C25" s="323">
        <v>92.6</v>
      </c>
    </row>
    <row r="26" spans="1:3" ht="15.75" customHeight="1">
      <c r="A26" s="108" t="s">
        <v>15</v>
      </c>
      <c r="B26" s="323">
        <v>4.4553872782345305</v>
      </c>
      <c r="C26" s="323">
        <v>84.4</v>
      </c>
    </row>
    <row r="27" spans="1:3" ht="15.75">
      <c r="A27" s="108" t="s">
        <v>22</v>
      </c>
      <c r="B27" s="323">
        <v>4.198205215035557</v>
      </c>
      <c r="C27" s="323">
        <v>96.8</v>
      </c>
    </row>
    <row r="28" spans="1:3" ht="15.75" customHeight="1">
      <c r="A28" s="108" t="s">
        <v>9</v>
      </c>
      <c r="B28" s="323">
        <v>3.2059790328035174</v>
      </c>
      <c r="C28" s="323">
        <v>84</v>
      </c>
    </row>
    <row r="29" spans="1:3" ht="15.75" customHeight="1">
      <c r="A29" s="106"/>
      <c r="B29" s="323"/>
      <c r="C29" s="323"/>
    </row>
    <row r="30" spans="1:3" ht="15.75" customHeight="1">
      <c r="A30" s="108" t="s">
        <v>26</v>
      </c>
      <c r="B30" s="323">
        <v>117.64505231219407</v>
      </c>
      <c r="C30" s="323">
        <v>79.7</v>
      </c>
    </row>
    <row r="31" spans="1:3" ht="15.75" customHeight="1">
      <c r="A31" s="108" t="s">
        <v>29</v>
      </c>
      <c r="B31" s="323">
        <v>96.89940764396827</v>
      </c>
      <c r="C31" s="323">
        <v>98.9</v>
      </c>
    </row>
    <row r="32" spans="1:3" ht="15.75" customHeight="1">
      <c r="A32" s="108" t="s">
        <v>28</v>
      </c>
      <c r="B32" s="323">
        <v>48.53990261615912</v>
      </c>
      <c r="C32" s="323">
        <v>135.4</v>
      </c>
    </row>
    <row r="33" spans="1:3" ht="15.75" customHeight="1">
      <c r="A33" s="108" t="s">
        <v>30</v>
      </c>
      <c r="B33" s="323">
        <v>47.01345070422535</v>
      </c>
      <c r="C33" s="323">
        <v>96.4</v>
      </c>
    </row>
    <row r="34" spans="1:3" ht="15.75" customHeight="1">
      <c r="A34" s="108" t="s">
        <v>27</v>
      </c>
      <c r="B34" s="323">
        <v>36.97977334817363</v>
      </c>
      <c r="C34" s="323">
        <v>77.9</v>
      </c>
    </row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colBreaks count="1" manualBreakCount="1">
    <brk id="6" max="65535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4"/>
  <sheetViews>
    <sheetView zoomScale="79" zoomScaleNormal="79" zoomScalePageLayoutView="0" workbookViewId="0" topLeftCell="A1">
      <selection activeCell="A4" sqref="A4:A34"/>
    </sheetView>
  </sheetViews>
  <sheetFormatPr defaultColWidth="9.00390625" defaultRowHeight="12.75"/>
  <cols>
    <col min="1" max="1" width="20.75390625" style="4" customWidth="1"/>
    <col min="2" max="2" width="15.875" style="4" customWidth="1"/>
    <col min="3" max="3" width="16.25390625" style="4" customWidth="1"/>
    <col min="4" max="16384" width="9.125" style="4" customWidth="1"/>
  </cols>
  <sheetData>
    <row r="1" spans="1:3" ht="25.5" customHeight="1">
      <c r="A1" s="39" t="s">
        <v>25</v>
      </c>
      <c r="B1" s="23" t="s">
        <v>271</v>
      </c>
      <c r="C1" s="23" t="s">
        <v>272</v>
      </c>
    </row>
    <row r="2" spans="1:3" ht="19.5" customHeight="1">
      <c r="A2" s="40" t="s">
        <v>67</v>
      </c>
      <c r="B2" s="34">
        <v>29859</v>
      </c>
      <c r="C2" s="35">
        <v>91.7</v>
      </c>
    </row>
    <row r="3" ht="19.5" customHeight="1"/>
    <row r="4" spans="1:3" ht="28.5" customHeight="1">
      <c r="A4" s="13" t="s">
        <v>17</v>
      </c>
      <c r="B4" s="37">
        <v>27523.174212676033</v>
      </c>
      <c r="C4" s="100">
        <v>91.97212981440978</v>
      </c>
    </row>
    <row r="5" spans="1:3" ht="19.5" customHeight="1">
      <c r="A5" s="13" t="s">
        <v>24</v>
      </c>
      <c r="B5" s="37">
        <v>27066.01927498655</v>
      </c>
      <c r="C5" s="100">
        <v>91.12607531615036</v>
      </c>
    </row>
    <row r="6" spans="1:3" ht="18" customHeight="1">
      <c r="A6" s="13" t="s">
        <v>18</v>
      </c>
      <c r="B6" s="37">
        <v>20455.633018439832</v>
      </c>
      <c r="C6" s="100">
        <v>90.26136567898374</v>
      </c>
    </row>
    <row r="7" spans="1:3" ht="18" customHeight="1">
      <c r="A7" s="13" t="s">
        <v>4</v>
      </c>
      <c r="B7" s="37">
        <v>20056.488069499588</v>
      </c>
      <c r="C7" s="100">
        <v>90.81081475302737</v>
      </c>
    </row>
    <row r="8" spans="1:3" ht="18" customHeight="1">
      <c r="A8" s="13" t="s">
        <v>6</v>
      </c>
      <c r="B8" s="37">
        <v>19853.384611754715</v>
      </c>
      <c r="C8" s="100">
        <v>90.04100956081632</v>
      </c>
    </row>
    <row r="9" spans="1:3" ht="18" customHeight="1">
      <c r="A9" s="13" t="s">
        <v>12</v>
      </c>
      <c r="B9" s="37">
        <v>19553.41246290801</v>
      </c>
      <c r="C9" s="100">
        <v>90.31069114449176</v>
      </c>
    </row>
    <row r="10" spans="1:3" ht="18" customHeight="1">
      <c r="A10" s="13" t="s">
        <v>21</v>
      </c>
      <c r="B10" s="37">
        <v>19028.688412720076</v>
      </c>
      <c r="C10" s="100">
        <v>92.40681681936557</v>
      </c>
    </row>
    <row r="11" spans="1:3" ht="18" customHeight="1">
      <c r="A11" s="13" t="s">
        <v>2</v>
      </c>
      <c r="B11" s="37">
        <v>18991.487326637973</v>
      </c>
      <c r="C11" s="100">
        <v>92.63628654806536</v>
      </c>
    </row>
    <row r="12" spans="1:3" ht="18" customHeight="1">
      <c r="A12" s="13" t="s">
        <v>10</v>
      </c>
      <c r="B12" s="37">
        <v>18844.807670093567</v>
      </c>
      <c r="C12" s="100">
        <v>90.10391351558405</v>
      </c>
    </row>
    <row r="13" spans="1:3" ht="18" customHeight="1">
      <c r="A13" s="13" t="s">
        <v>16</v>
      </c>
      <c r="B13" s="37">
        <v>18749.25051887155</v>
      </c>
      <c r="C13" s="100">
        <v>90.87409336224526</v>
      </c>
    </row>
    <row r="14" spans="1:3" ht="18" customHeight="1">
      <c r="A14" s="13" t="s">
        <v>20</v>
      </c>
      <c r="B14" s="37">
        <v>18076.908193866693</v>
      </c>
      <c r="C14" s="100">
        <v>92.3195290036389</v>
      </c>
    </row>
    <row r="15" spans="1:3" ht="18" customHeight="1">
      <c r="A15" s="13" t="s">
        <v>68</v>
      </c>
      <c r="B15" s="37">
        <v>17799.315849486888</v>
      </c>
      <c r="C15" s="100">
        <v>91.31958184482218</v>
      </c>
    </row>
    <row r="16" spans="1:3" ht="18" customHeight="1">
      <c r="A16" s="13" t="s">
        <v>23</v>
      </c>
      <c r="B16" s="37">
        <v>17567.402245451023</v>
      </c>
      <c r="C16" s="100">
        <v>92.23388531093069</v>
      </c>
    </row>
    <row r="17" spans="1:3" ht="18" customHeight="1">
      <c r="A17" s="13" t="s">
        <v>5</v>
      </c>
      <c r="B17" s="37">
        <v>17187.733021419695</v>
      </c>
      <c r="C17" s="100">
        <v>90.04941821804458</v>
      </c>
    </row>
    <row r="18" spans="1:3" ht="18" customHeight="1">
      <c r="A18" s="13" t="s">
        <v>15</v>
      </c>
      <c r="B18" s="37">
        <v>16939.766334919947</v>
      </c>
      <c r="C18" s="100">
        <v>90.03273558049885</v>
      </c>
    </row>
    <row r="19" spans="1:3" ht="18" customHeight="1">
      <c r="A19" s="13" t="s">
        <v>3</v>
      </c>
      <c r="B19" s="37">
        <v>16818.971448228414</v>
      </c>
      <c r="C19" s="100">
        <v>92.04817066009757</v>
      </c>
    </row>
    <row r="20" spans="1:3" ht="18" customHeight="1">
      <c r="A20" s="13" t="s">
        <v>14</v>
      </c>
      <c r="B20" s="37">
        <v>16351.063487466614</v>
      </c>
      <c r="C20" s="100">
        <v>92.39754144707483</v>
      </c>
    </row>
    <row r="21" spans="1:3" ht="18" customHeight="1">
      <c r="A21" s="13" t="s">
        <v>9</v>
      </c>
      <c r="B21" s="37">
        <v>16038.890767669936</v>
      </c>
      <c r="C21" s="100">
        <v>90.01898414906356</v>
      </c>
    </row>
    <row r="22" spans="1:3" ht="18" customHeight="1">
      <c r="A22" s="13" t="s">
        <v>22</v>
      </c>
      <c r="B22" s="37">
        <v>15744.956702626869</v>
      </c>
      <c r="C22" s="100">
        <v>94.87182027240588</v>
      </c>
    </row>
    <row r="23" spans="1:3" ht="18" customHeight="1">
      <c r="A23" s="13" t="s">
        <v>8</v>
      </c>
      <c r="B23" s="37">
        <v>15449.42351678103</v>
      </c>
      <c r="C23" s="100">
        <v>91.79594709365456</v>
      </c>
    </row>
    <row r="24" spans="1:3" ht="18" customHeight="1">
      <c r="A24" s="13" t="s">
        <v>1</v>
      </c>
      <c r="B24" s="37">
        <v>15357.85826430621</v>
      </c>
      <c r="C24" s="100">
        <v>92.51379040710155</v>
      </c>
    </row>
    <row r="25" spans="1:3" ht="18" customHeight="1">
      <c r="A25" s="13" t="s">
        <v>13</v>
      </c>
      <c r="B25" s="37">
        <v>15074.204097335769</v>
      </c>
      <c r="C25" s="100">
        <v>92.13871311020227</v>
      </c>
    </row>
    <row r="26" spans="1:3" ht="18" customHeight="1">
      <c r="A26" s="13" t="s">
        <v>19</v>
      </c>
      <c r="B26" s="37">
        <v>14974.973488865324</v>
      </c>
      <c r="C26" s="100">
        <v>92.71789573492794</v>
      </c>
    </row>
    <row r="27" spans="1:3" ht="18" customHeight="1">
      <c r="A27" s="13" t="s">
        <v>11</v>
      </c>
      <c r="B27" s="37">
        <v>14913.749698244645</v>
      </c>
      <c r="C27" s="100">
        <v>91.5105249228773</v>
      </c>
    </row>
    <row r="28" spans="1:3" ht="18" customHeight="1">
      <c r="A28" s="13" t="s">
        <v>0</v>
      </c>
      <c r="B28" s="37">
        <v>14794.317170818505</v>
      </c>
      <c r="C28" s="100">
        <v>93.611645298386</v>
      </c>
    </row>
    <row r="29" ht="18" customHeight="1"/>
    <row r="30" spans="1:3" ht="18" customHeight="1">
      <c r="A30" s="156" t="s">
        <v>26</v>
      </c>
      <c r="B30" s="309">
        <v>39960.77853768066</v>
      </c>
      <c r="C30" s="100">
        <v>92.19098478774161</v>
      </c>
    </row>
    <row r="31" spans="1:3" ht="18" customHeight="1">
      <c r="A31" s="13" t="s">
        <v>28</v>
      </c>
      <c r="B31" s="37">
        <v>30506.57134604275</v>
      </c>
      <c r="C31" s="100">
        <v>91.5618137475058</v>
      </c>
    </row>
    <row r="32" spans="1:3" ht="18" customHeight="1">
      <c r="A32" s="13" t="s">
        <v>29</v>
      </c>
      <c r="B32" s="37">
        <v>29767.27104151643</v>
      </c>
      <c r="C32" s="100">
        <v>90.08204375263637</v>
      </c>
    </row>
    <row r="33" spans="1:3" ht="18" customHeight="1">
      <c r="A33" s="13" t="s">
        <v>30</v>
      </c>
      <c r="B33" s="37">
        <v>29610.32193158954</v>
      </c>
      <c r="C33" s="100">
        <v>90.03413037811274</v>
      </c>
    </row>
    <row r="34" spans="1:3" ht="18" customHeight="1">
      <c r="A34" s="13" t="s">
        <v>27</v>
      </c>
      <c r="B34" s="37">
        <v>28907.90245876758</v>
      </c>
      <c r="C34" s="100">
        <v>90.99495035929137</v>
      </c>
    </row>
    <row r="35" ht="18" customHeight="1"/>
  </sheetData>
  <sheetProtection/>
  <printOptions horizontalCentered="1"/>
  <pageMargins left="0.7874015748031497" right="0.7874015748031497" top="0.5905511811023623" bottom="0.5905511811023623" header="0" footer="0"/>
  <pageSetup horizontalDpi="600" verticalDpi="600" orientation="landscape" paperSize="9" scale="7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Y114"/>
  <sheetViews>
    <sheetView zoomScalePageLayoutView="0" workbookViewId="0" topLeftCell="A1">
      <selection activeCell="D86" sqref="D86:E114"/>
    </sheetView>
  </sheetViews>
  <sheetFormatPr defaultColWidth="9.00390625" defaultRowHeight="12.75"/>
  <cols>
    <col min="1" max="1" width="25.125" style="41" customWidth="1"/>
    <col min="2" max="2" width="13.875" style="41" customWidth="1"/>
    <col min="3" max="3" width="14.00390625" style="41" customWidth="1"/>
    <col min="4" max="4" width="17.375" style="41" customWidth="1"/>
    <col min="5" max="5" width="15.75390625" style="41" customWidth="1"/>
    <col min="6" max="6" width="15.875" style="41" customWidth="1"/>
    <col min="7" max="7" width="16.375" style="41" customWidth="1"/>
    <col min="8" max="8" width="15.125" style="41" customWidth="1"/>
    <col min="9" max="9" width="9.375" style="41" bestFit="1" customWidth="1"/>
    <col min="10" max="11" width="9.125" style="41" customWidth="1"/>
    <col min="12" max="12" width="16.375" style="41" customWidth="1"/>
    <col min="13" max="15" width="9.125" style="41" customWidth="1"/>
    <col min="16" max="16" width="14.625" style="41" customWidth="1"/>
    <col min="17" max="19" width="9.125" style="41" customWidth="1"/>
    <col min="20" max="20" width="15.375" style="41" customWidth="1"/>
    <col min="21" max="21" width="15.625" style="41" customWidth="1"/>
    <col min="22" max="22" width="9.625" style="41" bestFit="1" customWidth="1"/>
    <col min="23" max="23" width="12.25390625" style="41" customWidth="1"/>
    <col min="24" max="24" width="11.75390625" style="41" customWidth="1"/>
    <col min="25" max="16384" width="9.125" style="41" customWidth="1"/>
  </cols>
  <sheetData>
    <row r="1" spans="1:6" ht="29.25" customHeight="1">
      <c r="A1" s="463" t="s">
        <v>32</v>
      </c>
      <c r="B1" s="463"/>
      <c r="C1" s="463"/>
      <c r="D1" s="463"/>
      <c r="E1" s="463"/>
      <c r="F1" s="3"/>
    </row>
    <row r="2" spans="1:6" ht="30" customHeight="1">
      <c r="A2" s="437" t="s">
        <v>138</v>
      </c>
      <c r="B2" s="437"/>
      <c r="C2" s="437"/>
      <c r="D2" s="437"/>
      <c r="E2" s="437"/>
      <c r="F2" s="3"/>
    </row>
    <row r="3" spans="1:6" ht="20.25" customHeight="1">
      <c r="A3" s="455" t="s">
        <v>103</v>
      </c>
      <c r="B3" s="455"/>
      <c r="C3" s="455"/>
      <c r="D3" s="455"/>
      <c r="E3" s="456"/>
      <c r="F3" s="89"/>
    </row>
    <row r="4" spans="1:5" ht="21" customHeight="1">
      <c r="A4" s="42"/>
      <c r="B4" s="4"/>
      <c r="C4" s="4"/>
      <c r="D4" s="43"/>
      <c r="E4" s="43"/>
    </row>
    <row r="5" spans="1:6" ht="43.5" customHeight="1">
      <c r="A5" s="464" t="s">
        <v>25</v>
      </c>
      <c r="B5" s="45" t="s">
        <v>273</v>
      </c>
      <c r="C5" s="45" t="s">
        <v>274</v>
      </c>
      <c r="D5" s="459" t="s">
        <v>275</v>
      </c>
      <c r="E5" s="468" t="s">
        <v>157</v>
      </c>
      <c r="F5" s="91"/>
    </row>
    <row r="6" spans="1:10" ht="55.5" customHeight="1">
      <c r="A6" s="465"/>
      <c r="B6" s="466" t="s">
        <v>105</v>
      </c>
      <c r="C6" s="467"/>
      <c r="D6" s="460"/>
      <c r="E6" s="469"/>
      <c r="F6" s="18" t="s">
        <v>231</v>
      </c>
      <c r="G6" s="18"/>
      <c r="H6" s="18"/>
      <c r="I6" s="4">
        <v>2005</v>
      </c>
      <c r="J6" s="4">
        <v>2004</v>
      </c>
    </row>
    <row r="7" spans="1:21" ht="36.75" customHeight="1">
      <c r="A7" s="10" t="s">
        <v>106</v>
      </c>
      <c r="B7" s="32">
        <v>2882879</v>
      </c>
      <c r="C7" s="32">
        <v>2478987</v>
      </c>
      <c r="D7" s="33">
        <v>104.9</v>
      </c>
      <c r="E7" s="47">
        <f aca="true" t="shared" si="0" ref="E7:E37">B7/F7*1000</f>
        <v>1886.0985496778515</v>
      </c>
      <c r="F7" s="2">
        <v>1528488</v>
      </c>
      <c r="G7" s="2"/>
      <c r="H7" s="2"/>
      <c r="I7" s="48">
        <v>1552.7</v>
      </c>
      <c r="J7" s="48">
        <v>1560.2</v>
      </c>
      <c r="L7" s="10" t="s">
        <v>106</v>
      </c>
      <c r="M7" s="33">
        <v>103.4</v>
      </c>
      <c r="P7" s="10" t="s">
        <v>106</v>
      </c>
      <c r="Q7" s="47">
        <v>2439.0521263935866</v>
      </c>
      <c r="S7" s="49"/>
      <c r="T7" s="50"/>
      <c r="U7" s="51"/>
    </row>
    <row r="8" spans="1:23" ht="19.5" customHeight="1">
      <c r="A8" s="13" t="s">
        <v>107</v>
      </c>
      <c r="B8" s="36">
        <v>19905</v>
      </c>
      <c r="C8" s="36">
        <v>17511</v>
      </c>
      <c r="D8" s="52">
        <v>102.52674893520138</v>
      </c>
      <c r="E8" s="92">
        <f t="shared" si="0"/>
        <v>957.2472828700587</v>
      </c>
      <c r="F8" s="308">
        <v>20794</v>
      </c>
      <c r="G8" s="306">
        <f>E8/$E$7*100</f>
        <v>50.75277127133988</v>
      </c>
      <c r="H8" s="2"/>
      <c r="I8" s="48">
        <v>21.5</v>
      </c>
      <c r="J8" s="48">
        <v>21.9</v>
      </c>
      <c r="L8" s="13" t="s">
        <v>133</v>
      </c>
      <c r="M8" s="52">
        <v>111.64889901775123</v>
      </c>
      <c r="P8" s="13" t="s">
        <v>134</v>
      </c>
      <c r="Q8" s="92">
        <v>2073.9257662097643</v>
      </c>
      <c r="R8" s="53">
        <f aca="true" t="shared" si="1" ref="R8:R37">Q8/$Q$7*100</f>
        <v>85.02998946874897</v>
      </c>
      <c r="S8" s="95">
        <f>Q8/Q37</f>
        <v>0.8437809216740725</v>
      </c>
      <c r="T8" s="54"/>
      <c r="U8" s="36">
        <v>23716</v>
      </c>
      <c r="V8" s="55"/>
      <c r="W8" s="2">
        <v>20753</v>
      </c>
    </row>
    <row r="9" spans="1:23" ht="19.5" customHeight="1">
      <c r="A9" s="13" t="s">
        <v>109</v>
      </c>
      <c r="B9" s="36">
        <v>40058</v>
      </c>
      <c r="C9" s="36">
        <v>36111</v>
      </c>
      <c r="D9" s="52">
        <v>100.05428653152333</v>
      </c>
      <c r="E9" s="92">
        <f t="shared" si="0"/>
        <v>1093.4352395250444</v>
      </c>
      <c r="F9" s="308">
        <v>36635</v>
      </c>
      <c r="G9" s="306">
        <f aca="true" t="shared" si="2" ref="G9:G37">E9/$E$7*100</f>
        <v>57.97338849085085</v>
      </c>
      <c r="H9" s="2"/>
      <c r="I9" s="48">
        <v>37.4</v>
      </c>
      <c r="J9" s="48">
        <v>37.6</v>
      </c>
      <c r="L9" s="13" t="s">
        <v>109</v>
      </c>
      <c r="M9" s="52">
        <v>111.24145692045637</v>
      </c>
      <c r="P9" s="13" t="s">
        <v>124</v>
      </c>
      <c r="Q9" s="92">
        <v>2043.767952158968</v>
      </c>
      <c r="R9" s="53">
        <f t="shared" si="1"/>
        <v>83.79353315342667</v>
      </c>
      <c r="T9" s="54"/>
      <c r="U9" s="36">
        <v>55649</v>
      </c>
      <c r="V9" s="55"/>
      <c r="W9" s="2">
        <v>36819</v>
      </c>
    </row>
    <row r="10" spans="1:23" ht="19.5" customHeight="1">
      <c r="A10" s="13" t="s">
        <v>112</v>
      </c>
      <c r="B10" s="36">
        <v>12090</v>
      </c>
      <c r="C10" s="36">
        <v>10601</v>
      </c>
      <c r="D10" s="52">
        <v>102.8644761717589</v>
      </c>
      <c r="E10" s="92">
        <f t="shared" si="0"/>
        <v>698.2788494859651</v>
      </c>
      <c r="F10" s="308">
        <v>17314</v>
      </c>
      <c r="G10" s="306">
        <f t="shared" si="2"/>
        <v>37.022394699642405</v>
      </c>
      <c r="H10" s="2"/>
      <c r="I10" s="48">
        <v>17.4</v>
      </c>
      <c r="J10" s="48">
        <v>17.3</v>
      </c>
      <c r="L10" s="13" t="s">
        <v>134</v>
      </c>
      <c r="M10" s="52">
        <v>110.93222282399302</v>
      </c>
      <c r="P10" s="13" t="s">
        <v>121</v>
      </c>
      <c r="Q10" s="92">
        <v>1954.1478349613647</v>
      </c>
      <c r="R10" s="53">
        <f t="shared" si="1"/>
        <v>80.11915013275228</v>
      </c>
      <c r="T10" s="54"/>
      <c r="U10" s="36">
        <v>16296</v>
      </c>
      <c r="V10" s="55"/>
      <c r="W10" s="2">
        <v>17331</v>
      </c>
    </row>
    <row r="11" spans="1:23" ht="19.5" customHeight="1">
      <c r="A11" s="13" t="s">
        <v>114</v>
      </c>
      <c r="B11" s="36">
        <v>27944</v>
      </c>
      <c r="C11" s="36">
        <v>24621</v>
      </c>
      <c r="D11" s="52">
        <v>102.36908864991997</v>
      </c>
      <c r="E11" s="92">
        <f t="shared" si="0"/>
        <v>1152.7577245163154</v>
      </c>
      <c r="F11" s="308">
        <v>24241</v>
      </c>
      <c r="G11" s="306">
        <f t="shared" si="2"/>
        <v>61.118636919221856</v>
      </c>
      <c r="H11" s="2"/>
      <c r="I11" s="48">
        <v>23.8</v>
      </c>
      <c r="J11" s="48">
        <v>23.7</v>
      </c>
      <c r="L11" s="13" t="s">
        <v>128</v>
      </c>
      <c r="M11" s="52">
        <v>109.52793118000903</v>
      </c>
      <c r="P11" s="13" t="s">
        <v>115</v>
      </c>
      <c r="Q11" s="92">
        <v>1803.983986880818</v>
      </c>
      <c r="R11" s="53">
        <f t="shared" si="1"/>
        <v>73.96250237374844</v>
      </c>
      <c r="T11" s="54"/>
      <c r="U11" s="36">
        <v>35145</v>
      </c>
      <c r="V11" s="55"/>
      <c r="W11" s="2">
        <v>24087</v>
      </c>
    </row>
    <row r="12" spans="1:23" ht="19.5" customHeight="1">
      <c r="A12" s="13" t="s">
        <v>117</v>
      </c>
      <c r="B12" s="36">
        <v>12075</v>
      </c>
      <c r="C12" s="36">
        <v>10854</v>
      </c>
      <c r="D12" s="52">
        <v>100.34212051096154</v>
      </c>
      <c r="E12" s="92">
        <f t="shared" si="0"/>
        <v>653.7274646743543</v>
      </c>
      <c r="F12" s="308">
        <v>18471</v>
      </c>
      <c r="G12" s="306">
        <f t="shared" si="2"/>
        <v>34.660302601155806</v>
      </c>
      <c r="H12" s="2"/>
      <c r="I12" s="48">
        <v>18.6</v>
      </c>
      <c r="J12" s="48">
        <v>18.6</v>
      </c>
      <c r="L12" s="13" t="s">
        <v>117</v>
      </c>
      <c r="M12" s="52">
        <v>109.36650219305092</v>
      </c>
      <c r="P12" s="13" t="s">
        <v>117</v>
      </c>
      <c r="Q12" s="92">
        <v>1699.039140111829</v>
      </c>
      <c r="R12" s="53">
        <f t="shared" si="1"/>
        <v>69.65981258563957</v>
      </c>
      <c r="T12" s="54"/>
      <c r="U12" s="36">
        <v>31298</v>
      </c>
      <c r="V12" s="55"/>
      <c r="W12" s="2">
        <v>18421</v>
      </c>
    </row>
    <row r="13" spans="1:23" ht="19.5" customHeight="1">
      <c r="A13" s="13" t="s">
        <v>119</v>
      </c>
      <c r="B13" s="36">
        <v>8018</v>
      </c>
      <c r="C13" s="36">
        <v>7181</v>
      </c>
      <c r="D13" s="52">
        <v>100.70872034900331</v>
      </c>
      <c r="E13" s="92">
        <f t="shared" si="0"/>
        <v>793.0761622156281</v>
      </c>
      <c r="F13" s="308">
        <v>10110</v>
      </c>
      <c r="G13" s="306">
        <f t="shared" si="2"/>
        <v>42.048500718644135</v>
      </c>
      <c r="H13" s="2"/>
      <c r="I13" s="48">
        <v>10.6</v>
      </c>
      <c r="J13" s="48">
        <v>10.7</v>
      </c>
      <c r="L13" s="13" t="s">
        <v>132</v>
      </c>
      <c r="M13" s="52">
        <v>108.59916686235763</v>
      </c>
      <c r="P13" s="13" t="s">
        <v>118</v>
      </c>
      <c r="Q13" s="92">
        <v>1670.0202187522837</v>
      </c>
      <c r="R13" s="53">
        <f t="shared" si="1"/>
        <v>68.47005033966194</v>
      </c>
      <c r="T13" s="54"/>
      <c r="U13" s="36">
        <v>11265</v>
      </c>
      <c r="V13" s="55"/>
      <c r="W13" s="2">
        <v>10279</v>
      </c>
    </row>
    <row r="14" spans="1:23" ht="19.5" customHeight="1">
      <c r="A14" s="13" t="s">
        <v>121</v>
      </c>
      <c r="B14" s="36">
        <v>17574</v>
      </c>
      <c r="C14" s="36">
        <v>15107</v>
      </c>
      <c r="D14" s="52">
        <v>104.92484717520477</v>
      </c>
      <c r="E14" s="92">
        <f t="shared" si="0"/>
        <v>1284.7430367716938</v>
      </c>
      <c r="F14" s="308">
        <v>13679</v>
      </c>
      <c r="G14" s="306">
        <f t="shared" si="2"/>
        <v>68.11643203856606</v>
      </c>
      <c r="H14" s="2"/>
      <c r="I14" s="48">
        <v>14.1</v>
      </c>
      <c r="J14" s="48">
        <v>14.1</v>
      </c>
      <c r="L14" s="13" t="s">
        <v>135</v>
      </c>
      <c r="M14" s="52">
        <v>108.10056555036962</v>
      </c>
      <c r="P14" s="13" t="s">
        <v>122</v>
      </c>
      <c r="Q14" s="92">
        <v>1531.0153316645808</v>
      </c>
      <c r="R14" s="53">
        <f t="shared" si="1"/>
        <v>62.770914778617694</v>
      </c>
      <c r="T14" s="54"/>
      <c r="U14" s="36">
        <v>26807</v>
      </c>
      <c r="V14" s="55"/>
      <c r="W14" s="2">
        <v>13718</v>
      </c>
    </row>
    <row r="15" spans="1:23" ht="19.5" customHeight="1">
      <c r="A15" s="13" t="s">
        <v>120</v>
      </c>
      <c r="B15" s="36">
        <v>53101</v>
      </c>
      <c r="C15" s="36">
        <v>46149</v>
      </c>
      <c r="D15" s="52">
        <v>103.78303275254802</v>
      </c>
      <c r="E15" s="92">
        <f t="shared" si="0"/>
        <v>837.4099131065587</v>
      </c>
      <c r="F15" s="308">
        <v>63411</v>
      </c>
      <c r="G15" s="306">
        <f t="shared" si="2"/>
        <v>44.399053975710316</v>
      </c>
      <c r="H15" s="2"/>
      <c r="I15" s="48">
        <v>60.3</v>
      </c>
      <c r="J15" s="48">
        <v>59.6</v>
      </c>
      <c r="L15" s="13" t="s">
        <v>125</v>
      </c>
      <c r="M15" s="52">
        <v>107.69936873299606</v>
      </c>
      <c r="P15" s="13" t="s">
        <v>113</v>
      </c>
      <c r="Q15" s="92">
        <v>1517.6667681998172</v>
      </c>
      <c r="R15" s="53">
        <f t="shared" si="1"/>
        <v>62.22362990018826</v>
      </c>
      <c r="T15" s="54"/>
      <c r="U15" s="36">
        <v>66452</v>
      </c>
      <c r="V15" s="55"/>
      <c r="W15" s="2">
        <v>62181</v>
      </c>
    </row>
    <row r="16" spans="1:23" ht="19.5" customHeight="1">
      <c r="A16" s="13" t="s">
        <v>124</v>
      </c>
      <c r="B16" s="36">
        <v>58504</v>
      </c>
      <c r="C16" s="36">
        <v>52598</v>
      </c>
      <c r="D16" s="52">
        <v>100.32340923939707</v>
      </c>
      <c r="E16" s="92">
        <f t="shared" si="0"/>
        <v>1380.3647688931883</v>
      </c>
      <c r="F16" s="308">
        <v>42383</v>
      </c>
      <c r="G16" s="306">
        <f t="shared" si="2"/>
        <v>73.18624836061491</v>
      </c>
      <c r="H16" s="2"/>
      <c r="I16" s="48">
        <v>42.5</v>
      </c>
      <c r="J16" s="48">
        <v>42.5</v>
      </c>
      <c r="L16" s="13" t="s">
        <v>122</v>
      </c>
      <c r="M16" s="52">
        <v>106.26312267254794</v>
      </c>
      <c r="P16" s="13" t="s">
        <v>109</v>
      </c>
      <c r="Q16" s="92">
        <v>1511.4207338602353</v>
      </c>
      <c r="R16" s="53">
        <f t="shared" si="1"/>
        <v>61.96754540441254</v>
      </c>
      <c r="T16" s="54"/>
      <c r="U16" s="36">
        <v>86807</v>
      </c>
      <c r="V16" s="55"/>
      <c r="W16" s="2">
        <v>42474</v>
      </c>
    </row>
    <row r="17" spans="1:23" ht="19.5" customHeight="1">
      <c r="A17" s="13" t="s">
        <v>115</v>
      </c>
      <c r="B17" s="36">
        <v>26801</v>
      </c>
      <c r="C17" s="36">
        <v>23098</v>
      </c>
      <c r="D17" s="52">
        <v>104.6556246554547</v>
      </c>
      <c r="E17" s="92">
        <f t="shared" si="0"/>
        <v>1296.3625810196381</v>
      </c>
      <c r="F17" s="308">
        <v>20674</v>
      </c>
      <c r="G17" s="306">
        <f t="shared" si="2"/>
        <v>68.73249445216206</v>
      </c>
      <c r="H17" s="2"/>
      <c r="I17" s="48">
        <v>20.9</v>
      </c>
      <c r="J17" s="48">
        <v>21</v>
      </c>
      <c r="L17" s="13" t="s">
        <v>124</v>
      </c>
      <c r="M17" s="52">
        <v>105.70000944289924</v>
      </c>
      <c r="P17" s="13" t="s">
        <v>128</v>
      </c>
      <c r="Q17" s="92">
        <v>1471.852899575672</v>
      </c>
      <c r="R17" s="53">
        <f t="shared" si="1"/>
        <v>60.345282646827734</v>
      </c>
      <c r="T17" s="54"/>
      <c r="U17" s="36">
        <v>37402</v>
      </c>
      <c r="V17" s="55"/>
      <c r="W17" s="2">
        <v>20733</v>
      </c>
    </row>
    <row r="18" spans="1:23" ht="19.5" customHeight="1">
      <c r="A18" s="13" t="s">
        <v>113</v>
      </c>
      <c r="B18" s="36">
        <v>14347</v>
      </c>
      <c r="C18" s="36">
        <v>12540</v>
      </c>
      <c r="D18" s="52">
        <v>103.19282795820041</v>
      </c>
      <c r="E18" s="92">
        <f t="shared" si="0"/>
        <v>1102.8518717810746</v>
      </c>
      <c r="F18" s="308">
        <v>13009</v>
      </c>
      <c r="G18" s="306">
        <f t="shared" si="2"/>
        <v>58.47265361449132</v>
      </c>
      <c r="H18" s="2"/>
      <c r="I18" s="48">
        <v>13.5</v>
      </c>
      <c r="J18" s="48">
        <v>13.5</v>
      </c>
      <c r="L18" s="13" t="s">
        <v>115</v>
      </c>
      <c r="M18" s="52">
        <v>105.3995242111917</v>
      </c>
      <c r="P18" s="13" t="s">
        <v>126</v>
      </c>
      <c r="Q18" s="92">
        <v>1469.4385897681548</v>
      </c>
      <c r="R18" s="53">
        <f t="shared" si="1"/>
        <v>60.24629707036583</v>
      </c>
      <c r="T18" s="54"/>
      <c r="U18" s="36">
        <v>19930</v>
      </c>
      <c r="V18" s="55"/>
      <c r="W18" s="2">
        <v>13132</v>
      </c>
    </row>
    <row r="19" spans="1:23" ht="19.5" customHeight="1">
      <c r="A19" s="13" t="s">
        <v>122</v>
      </c>
      <c r="B19" s="36">
        <v>20122</v>
      </c>
      <c r="C19" s="36">
        <v>17472</v>
      </c>
      <c r="D19" s="52">
        <v>103.875822623004</v>
      </c>
      <c r="E19" s="92">
        <f t="shared" si="0"/>
        <v>790.9902118793977</v>
      </c>
      <c r="F19" s="308">
        <v>25439</v>
      </c>
      <c r="G19" s="306">
        <f t="shared" si="2"/>
        <v>41.93790467706473</v>
      </c>
      <c r="H19" s="2"/>
      <c r="I19" s="48">
        <v>25.9</v>
      </c>
      <c r="J19" s="48">
        <v>26.2</v>
      </c>
      <c r="L19" s="13" t="s">
        <v>136</v>
      </c>
      <c r="M19" s="52">
        <v>104.7993084810906</v>
      </c>
      <c r="P19" s="13" t="s">
        <v>114</v>
      </c>
      <c r="Q19" s="92">
        <v>1459.0858139245236</v>
      </c>
      <c r="R19" s="53">
        <f t="shared" si="1"/>
        <v>59.82183808764868</v>
      </c>
      <c r="T19" s="54"/>
      <c r="U19" s="36">
        <v>39145</v>
      </c>
      <c r="V19" s="55"/>
      <c r="W19" s="2">
        <v>25568</v>
      </c>
    </row>
    <row r="20" spans="1:23" ht="19.5" customHeight="1">
      <c r="A20" s="13" t="s">
        <v>126</v>
      </c>
      <c r="B20" s="36">
        <v>19927</v>
      </c>
      <c r="C20" s="36">
        <v>16845</v>
      </c>
      <c r="D20" s="52">
        <v>106.69814227059717</v>
      </c>
      <c r="E20" s="92">
        <f t="shared" si="0"/>
        <v>964.0075468047022</v>
      </c>
      <c r="F20" s="308">
        <v>20671</v>
      </c>
      <c r="G20" s="306">
        <f t="shared" si="2"/>
        <v>51.11119707765833</v>
      </c>
      <c r="H20" s="2"/>
      <c r="I20" s="48">
        <v>22.3</v>
      </c>
      <c r="J20" s="48">
        <v>22.8</v>
      </c>
      <c r="L20" s="13" t="s">
        <v>130</v>
      </c>
      <c r="M20" s="52">
        <v>104.11182732132502</v>
      </c>
      <c r="P20" s="13" t="s">
        <v>132</v>
      </c>
      <c r="Q20" s="92">
        <v>1305.1368809597047</v>
      </c>
      <c r="R20" s="53">
        <f t="shared" si="1"/>
        <v>53.51000361314527</v>
      </c>
      <c r="T20" s="54"/>
      <c r="U20" s="36">
        <v>30676</v>
      </c>
      <c r="V20" s="55"/>
      <c r="W20" s="2">
        <v>20876</v>
      </c>
    </row>
    <row r="21" spans="1:23" ht="19.5" customHeight="1">
      <c r="A21" s="13" t="s">
        <v>127</v>
      </c>
      <c r="B21" s="36">
        <v>8775</v>
      </c>
      <c r="C21" s="36">
        <v>7874</v>
      </c>
      <c r="D21" s="52">
        <v>100.51657155718027</v>
      </c>
      <c r="E21" s="92">
        <f t="shared" si="0"/>
        <v>759.4115101687581</v>
      </c>
      <c r="F21" s="308">
        <v>11555</v>
      </c>
      <c r="G21" s="306">
        <f t="shared" si="2"/>
        <v>40.26361773611812</v>
      </c>
      <c r="H21" s="2"/>
      <c r="I21" s="48">
        <v>11.6</v>
      </c>
      <c r="J21" s="48">
        <v>11.5</v>
      </c>
      <c r="L21" s="13" t="s">
        <v>119</v>
      </c>
      <c r="M21" s="52">
        <v>104.01853133749778</v>
      </c>
      <c r="P21" s="13" t="s">
        <v>107</v>
      </c>
      <c r="Q21" s="92">
        <v>1142.7745386209222</v>
      </c>
      <c r="R21" s="53">
        <f t="shared" si="1"/>
        <v>46.853223276972074</v>
      </c>
      <c r="S21" s="41">
        <v>1</v>
      </c>
      <c r="T21" s="54"/>
      <c r="U21" s="36">
        <v>11682</v>
      </c>
      <c r="V21" s="55"/>
      <c r="W21" s="2">
        <v>11561</v>
      </c>
    </row>
    <row r="22" spans="1:23" ht="19.5" customHeight="1">
      <c r="A22" s="13" t="s">
        <v>125</v>
      </c>
      <c r="B22" s="36">
        <v>6922</v>
      </c>
      <c r="C22" s="36">
        <v>6197</v>
      </c>
      <c r="D22" s="52">
        <v>100.74791133293051</v>
      </c>
      <c r="E22" s="92">
        <f t="shared" si="0"/>
        <v>595.2872377020983</v>
      </c>
      <c r="F22" s="308">
        <v>11628</v>
      </c>
      <c r="G22" s="306">
        <f t="shared" si="2"/>
        <v>31.561831050862864</v>
      </c>
      <c r="H22" s="2"/>
      <c r="I22" s="48">
        <v>11.9</v>
      </c>
      <c r="J22" s="48">
        <v>12.1</v>
      </c>
      <c r="L22" s="13" t="s">
        <v>131</v>
      </c>
      <c r="M22" s="52">
        <v>103.80953208547767</v>
      </c>
      <c r="P22" s="13" t="s">
        <v>119</v>
      </c>
      <c r="Q22" s="92">
        <v>1095.923727989104</v>
      </c>
      <c r="R22" s="53">
        <f t="shared" si="1"/>
        <v>44.932361884760155</v>
      </c>
      <c r="S22" s="41">
        <v>2</v>
      </c>
      <c r="T22" s="54"/>
      <c r="U22" s="36">
        <v>10829</v>
      </c>
      <c r="V22" s="55"/>
      <c r="W22" s="2">
        <v>11658</v>
      </c>
    </row>
    <row r="23" spans="1:23" ht="19.5" customHeight="1">
      <c r="A23" s="13" t="s">
        <v>129</v>
      </c>
      <c r="B23" s="36">
        <v>31190</v>
      </c>
      <c r="C23" s="36">
        <v>26231</v>
      </c>
      <c r="D23" s="52">
        <v>107.24732774577392</v>
      </c>
      <c r="E23" s="92">
        <f t="shared" si="0"/>
        <v>1003.6361296135406</v>
      </c>
      <c r="F23" s="308">
        <v>31077</v>
      </c>
      <c r="G23" s="306">
        <f t="shared" si="2"/>
        <v>53.212284680721645</v>
      </c>
      <c r="H23" s="2"/>
      <c r="I23" s="48">
        <v>31.2</v>
      </c>
      <c r="J23" s="48">
        <v>31.3</v>
      </c>
      <c r="L23" s="13" t="s">
        <v>126</v>
      </c>
      <c r="M23" s="52">
        <v>102.79957799998708</v>
      </c>
      <c r="P23" s="13" t="s">
        <v>129</v>
      </c>
      <c r="Q23" s="92">
        <v>1086.721216416468</v>
      </c>
      <c r="R23" s="53">
        <f t="shared" si="1"/>
        <v>44.555063200855315</v>
      </c>
      <c r="S23" s="41">
        <v>3</v>
      </c>
      <c r="T23" s="54"/>
      <c r="U23" s="36">
        <v>33734</v>
      </c>
      <c r="V23" s="55"/>
      <c r="W23" s="2">
        <v>31042</v>
      </c>
    </row>
    <row r="24" spans="1:23" ht="19.5" customHeight="1">
      <c r="A24" s="13" t="s">
        <v>131</v>
      </c>
      <c r="B24" s="36">
        <v>21470</v>
      </c>
      <c r="C24" s="36">
        <v>18504</v>
      </c>
      <c r="D24" s="52">
        <v>104.65316741219497</v>
      </c>
      <c r="E24" s="92">
        <f t="shared" si="0"/>
        <v>740.4214229058178</v>
      </c>
      <c r="F24" s="308">
        <v>28997</v>
      </c>
      <c r="G24" s="306">
        <f t="shared" si="2"/>
        <v>39.25677282516775</v>
      </c>
      <c r="H24" s="2"/>
      <c r="I24" s="48">
        <v>29.9</v>
      </c>
      <c r="J24" s="48">
        <v>30</v>
      </c>
      <c r="L24" s="13" t="s">
        <v>129</v>
      </c>
      <c r="M24" s="52">
        <v>101.44855434773595</v>
      </c>
      <c r="P24" s="13" t="s">
        <v>120</v>
      </c>
      <c r="Q24" s="92">
        <v>1068.6865762853606</v>
      </c>
      <c r="R24" s="53">
        <f t="shared" si="1"/>
        <v>43.81565136393924</v>
      </c>
      <c r="S24" s="41">
        <v>4</v>
      </c>
      <c r="T24" s="54"/>
      <c r="U24" s="36">
        <v>31002</v>
      </c>
      <c r="V24" s="55"/>
      <c r="W24" s="2">
        <v>29112</v>
      </c>
    </row>
    <row r="25" spans="1:23" ht="19.5" customHeight="1">
      <c r="A25" s="13" t="s">
        <v>133</v>
      </c>
      <c r="B25" s="36">
        <v>13549</v>
      </c>
      <c r="C25" s="36">
        <v>11695</v>
      </c>
      <c r="D25" s="52">
        <v>104.49438856495594</v>
      </c>
      <c r="E25" s="92">
        <f t="shared" si="0"/>
        <v>574.7189819724284</v>
      </c>
      <c r="F25" s="308">
        <v>23575</v>
      </c>
      <c r="G25" s="306">
        <f t="shared" si="2"/>
        <v>30.47131243860992</v>
      </c>
      <c r="H25" s="2"/>
      <c r="I25" s="48">
        <v>24.5</v>
      </c>
      <c r="J25" s="48">
        <v>24.3</v>
      </c>
      <c r="L25" s="13" t="s">
        <v>127</v>
      </c>
      <c r="M25" s="52">
        <v>100.80354170116476</v>
      </c>
      <c r="P25" s="13" t="s">
        <v>131</v>
      </c>
      <c r="Q25" s="92">
        <v>1064.921681780709</v>
      </c>
      <c r="R25" s="53">
        <f t="shared" si="1"/>
        <v>43.661292444590586</v>
      </c>
      <c r="S25" s="41">
        <v>5</v>
      </c>
      <c r="T25" s="54"/>
      <c r="U25" s="36">
        <v>19721</v>
      </c>
      <c r="V25" s="55"/>
      <c r="W25" s="2">
        <v>23760</v>
      </c>
    </row>
    <row r="26" spans="1:23" ht="19.5" customHeight="1">
      <c r="A26" s="13" t="s">
        <v>134</v>
      </c>
      <c r="B26" s="36">
        <v>17607</v>
      </c>
      <c r="C26" s="36">
        <v>15547</v>
      </c>
      <c r="D26" s="52">
        <v>102.1467887818657</v>
      </c>
      <c r="E26" s="92">
        <f t="shared" si="0"/>
        <v>1363.2984901277584</v>
      </c>
      <c r="F26" s="308">
        <v>12915</v>
      </c>
      <c r="G26" s="306">
        <f t="shared" si="2"/>
        <v>72.28140281220257</v>
      </c>
      <c r="H26" s="2"/>
      <c r="I26" s="48">
        <v>13.2</v>
      </c>
      <c r="J26" s="48">
        <v>13.3</v>
      </c>
      <c r="L26" s="13" t="s">
        <v>118</v>
      </c>
      <c r="M26" s="52">
        <v>100.66098111735495</v>
      </c>
      <c r="P26" s="13" t="s">
        <v>130</v>
      </c>
      <c r="Q26" s="92">
        <v>1014.6433110460298</v>
      </c>
      <c r="R26" s="53">
        <f t="shared" si="1"/>
        <v>41.599902686224844</v>
      </c>
      <c r="S26" s="41">
        <v>6</v>
      </c>
      <c r="T26" s="54"/>
      <c r="U26" s="36">
        <v>26932</v>
      </c>
      <c r="V26" s="55"/>
      <c r="W26" s="2">
        <v>12986</v>
      </c>
    </row>
    <row r="27" spans="1:23" ht="19.5" customHeight="1">
      <c r="A27" s="13" t="s">
        <v>135</v>
      </c>
      <c r="B27" s="36">
        <v>11166</v>
      </c>
      <c r="C27" s="36">
        <v>9648</v>
      </c>
      <c r="D27" s="52">
        <v>104.38696748062698</v>
      </c>
      <c r="E27" s="92">
        <f t="shared" si="0"/>
        <v>755.2248900913088</v>
      </c>
      <c r="F27" s="308">
        <v>14785</v>
      </c>
      <c r="G27" s="306">
        <f t="shared" si="2"/>
        <v>40.04164523748255</v>
      </c>
      <c r="H27" s="2"/>
      <c r="I27" s="48">
        <v>15.4</v>
      </c>
      <c r="J27" s="48">
        <v>15.8</v>
      </c>
      <c r="L27" s="13" t="s">
        <v>113</v>
      </c>
      <c r="M27" s="52">
        <v>100.4188449166967</v>
      </c>
      <c r="P27" s="13" t="s">
        <v>127</v>
      </c>
      <c r="Q27" s="92">
        <v>1010.4662226451</v>
      </c>
      <c r="R27" s="53">
        <f t="shared" si="1"/>
        <v>41.4286440093098</v>
      </c>
      <c r="S27" s="41">
        <v>7</v>
      </c>
      <c r="T27" s="54"/>
      <c r="U27" s="36">
        <v>13950</v>
      </c>
      <c r="V27" s="55"/>
      <c r="W27" s="2">
        <v>14820</v>
      </c>
    </row>
    <row r="28" spans="1:23" ht="19.5" customHeight="1">
      <c r="A28" s="13" t="s">
        <v>118</v>
      </c>
      <c r="B28" s="36">
        <v>50634</v>
      </c>
      <c r="C28" s="36">
        <v>44363</v>
      </c>
      <c r="D28" s="52">
        <v>102.94547991809765</v>
      </c>
      <c r="E28" s="92">
        <f t="shared" si="0"/>
        <v>1238.5401888361628</v>
      </c>
      <c r="F28" s="308">
        <v>40882</v>
      </c>
      <c r="G28" s="306">
        <f t="shared" si="2"/>
        <v>65.66678019277981</v>
      </c>
      <c r="H28" s="2"/>
      <c r="I28" s="48">
        <v>41.1</v>
      </c>
      <c r="J28" s="48">
        <v>40.9</v>
      </c>
      <c r="L28" s="13" t="s">
        <v>121</v>
      </c>
      <c r="M28" s="52">
        <v>100.30149035457653</v>
      </c>
      <c r="P28" s="13" t="s">
        <v>136</v>
      </c>
      <c r="Q28" s="92">
        <v>976.8853607284614</v>
      </c>
      <c r="R28" s="53">
        <f t="shared" si="1"/>
        <v>40.05184432744767</v>
      </c>
      <c r="S28" s="41">
        <v>8</v>
      </c>
      <c r="T28" s="54"/>
      <c r="U28" s="36">
        <v>68556</v>
      </c>
      <c r="V28" s="55"/>
      <c r="W28" s="2">
        <v>41051</v>
      </c>
    </row>
    <row r="29" spans="1:23" ht="19.5" customHeight="1">
      <c r="A29" s="13" t="s">
        <v>136</v>
      </c>
      <c r="B29" s="36">
        <v>11761</v>
      </c>
      <c r="C29" s="36">
        <v>10134</v>
      </c>
      <c r="D29" s="52">
        <v>104.67652639264504</v>
      </c>
      <c r="E29" s="92">
        <f t="shared" si="0"/>
        <v>548.9894039116837</v>
      </c>
      <c r="F29" s="308">
        <v>21423</v>
      </c>
      <c r="G29" s="306">
        <f t="shared" si="2"/>
        <v>29.107143102647097</v>
      </c>
      <c r="H29" s="2"/>
      <c r="I29" s="48">
        <v>21.4</v>
      </c>
      <c r="J29" s="48">
        <v>21.4</v>
      </c>
      <c r="L29" s="13" t="s">
        <v>114</v>
      </c>
      <c r="M29" s="52">
        <v>100.20032611389092</v>
      </c>
      <c r="P29" s="13" t="s">
        <v>135</v>
      </c>
      <c r="Q29" s="92">
        <v>941.2955465587044</v>
      </c>
      <c r="R29" s="53">
        <f t="shared" si="1"/>
        <v>38.592678539860316</v>
      </c>
      <c r="S29" s="41">
        <v>9</v>
      </c>
      <c r="T29" s="54"/>
      <c r="U29" s="36">
        <v>20920</v>
      </c>
      <c r="V29" s="55"/>
      <c r="W29" s="2">
        <v>21415</v>
      </c>
    </row>
    <row r="30" spans="1:23" ht="19.5" customHeight="1">
      <c r="A30" s="13" t="s">
        <v>128</v>
      </c>
      <c r="B30" s="36">
        <v>10676</v>
      </c>
      <c r="C30" s="36">
        <v>9590</v>
      </c>
      <c r="D30" s="52">
        <v>100.40975569749651</v>
      </c>
      <c r="E30" s="92">
        <f t="shared" si="0"/>
        <v>1021.1382113821139</v>
      </c>
      <c r="F30" s="308">
        <v>10455</v>
      </c>
      <c r="G30" s="306">
        <f t="shared" si="2"/>
        <v>54.140236285984415</v>
      </c>
      <c r="H30" s="2"/>
      <c r="I30" s="48">
        <v>11.2</v>
      </c>
      <c r="J30" s="48">
        <v>11.5</v>
      </c>
      <c r="L30" s="13" t="s">
        <v>120</v>
      </c>
      <c r="M30" s="52">
        <v>99.9674088144751</v>
      </c>
      <c r="P30" s="13" t="s">
        <v>112</v>
      </c>
      <c r="Q30" s="92">
        <v>940.2804223645492</v>
      </c>
      <c r="R30" s="53">
        <f t="shared" si="1"/>
        <v>38.55105892119082</v>
      </c>
      <c r="S30" s="41">
        <v>10</v>
      </c>
      <c r="T30" s="54"/>
      <c r="U30" s="36">
        <v>15609</v>
      </c>
      <c r="V30" s="55"/>
      <c r="W30" s="2">
        <v>10605</v>
      </c>
    </row>
    <row r="31" spans="1:23" ht="19.5" customHeight="1">
      <c r="A31" s="13" t="s">
        <v>132</v>
      </c>
      <c r="B31" s="36">
        <v>19124</v>
      </c>
      <c r="C31" s="36">
        <v>16823</v>
      </c>
      <c r="D31" s="52">
        <v>102.53242819924644</v>
      </c>
      <c r="E31" s="92">
        <f t="shared" si="0"/>
        <v>838.6983597930006</v>
      </c>
      <c r="F31" s="308">
        <v>22802</v>
      </c>
      <c r="G31" s="306">
        <f t="shared" si="2"/>
        <v>44.46736677339854</v>
      </c>
      <c r="H31" s="2"/>
      <c r="I31" s="48">
        <v>22.7</v>
      </c>
      <c r="J31" s="48">
        <v>22.6</v>
      </c>
      <c r="L31" s="13" t="s">
        <v>107</v>
      </c>
      <c r="M31" s="52">
        <v>99.4267306753194</v>
      </c>
      <c r="P31" s="13" t="s">
        <v>125</v>
      </c>
      <c r="Q31" s="92">
        <v>928.8900325956425</v>
      </c>
      <c r="R31" s="53">
        <f t="shared" si="1"/>
        <v>38.08405825131385</v>
      </c>
      <c r="S31" s="41">
        <v>11</v>
      </c>
      <c r="T31" s="54"/>
      <c r="U31" s="36">
        <v>29701</v>
      </c>
      <c r="V31" s="55"/>
      <c r="W31" s="2">
        <v>22757</v>
      </c>
    </row>
    <row r="32" spans="1:25" ht="19.5" customHeight="1">
      <c r="A32" s="13" t="s">
        <v>130</v>
      </c>
      <c r="B32" s="36">
        <v>12914</v>
      </c>
      <c r="C32" s="36">
        <v>11627</v>
      </c>
      <c r="D32" s="52">
        <v>100.17954666451175</v>
      </c>
      <c r="E32" s="92">
        <f t="shared" si="0"/>
        <v>718.0827402135232</v>
      </c>
      <c r="F32" s="308">
        <v>17984</v>
      </c>
      <c r="G32" s="306">
        <f t="shared" si="2"/>
        <v>38.07238706249855</v>
      </c>
      <c r="H32" s="2"/>
      <c r="I32" s="48">
        <v>18.4</v>
      </c>
      <c r="J32" s="48">
        <v>18.7</v>
      </c>
      <c r="L32" s="13" t="s">
        <v>112</v>
      </c>
      <c r="M32" s="52">
        <v>98.9985341003334</v>
      </c>
      <c r="P32" s="13" t="s">
        <v>133</v>
      </c>
      <c r="Q32" s="92">
        <v>830.0084175084174</v>
      </c>
      <c r="R32" s="53">
        <f t="shared" si="1"/>
        <v>34.02995813523996</v>
      </c>
      <c r="S32" s="41">
        <v>12</v>
      </c>
      <c r="T32" s="54"/>
      <c r="U32" s="36">
        <v>18362</v>
      </c>
      <c r="V32" s="55">
        <f>SUM(U8:U32)</f>
        <v>781586</v>
      </c>
      <c r="W32" s="2">
        <v>18097</v>
      </c>
      <c r="X32" s="150">
        <f>SUM(W8:W32)</f>
        <v>575236</v>
      </c>
      <c r="Y32" s="151">
        <f>V32/X32*1000</f>
        <v>1358.7223330945908</v>
      </c>
    </row>
    <row r="33" spans="1:25" ht="19.5" customHeight="1">
      <c r="A33" s="13" t="s">
        <v>108</v>
      </c>
      <c r="B33" s="36">
        <v>1700746</v>
      </c>
      <c r="C33" s="36">
        <v>1438054</v>
      </c>
      <c r="D33" s="52">
        <v>106.67194558698418</v>
      </c>
      <c r="E33" s="92">
        <f t="shared" si="0"/>
        <v>2783.349126002589</v>
      </c>
      <c r="F33" s="308">
        <v>611043</v>
      </c>
      <c r="G33" s="306">
        <f t="shared" si="2"/>
        <v>147.5717759540184</v>
      </c>
      <c r="H33" s="2"/>
      <c r="I33" s="48">
        <v>623.5</v>
      </c>
      <c r="J33" s="48">
        <v>628</v>
      </c>
      <c r="L33" s="13" t="s">
        <v>108</v>
      </c>
      <c r="M33" s="52">
        <v>103.24427506520409</v>
      </c>
      <c r="P33" s="13" t="s">
        <v>108</v>
      </c>
      <c r="Q33" s="92">
        <v>3281.1697470222325</v>
      </c>
      <c r="R33" s="53">
        <f t="shared" si="1"/>
        <v>134.52642981738202</v>
      </c>
      <c r="T33" s="54"/>
      <c r="U33" s="36">
        <v>2012325</v>
      </c>
      <c r="V33" s="55">
        <f>SUM(U33:U37)</f>
        <v>2956837</v>
      </c>
      <c r="W33" s="2">
        <v>613295</v>
      </c>
      <c r="X33" s="150">
        <f>SUM(W33:W37)</f>
        <v>957500</v>
      </c>
      <c r="Y33" s="151">
        <f>V33/X33*1000</f>
        <v>3088.080417754569</v>
      </c>
    </row>
    <row r="34" spans="1:25" ht="19.5" customHeight="1">
      <c r="A34" s="13" t="s">
        <v>116</v>
      </c>
      <c r="B34" s="36">
        <v>165372</v>
      </c>
      <c r="C34" s="36">
        <v>144083</v>
      </c>
      <c r="D34" s="52">
        <v>103.52260425472657</v>
      </c>
      <c r="E34" s="92">
        <f t="shared" si="0"/>
        <v>1705.991582074771</v>
      </c>
      <c r="F34" s="308">
        <v>96936</v>
      </c>
      <c r="G34" s="306">
        <f t="shared" si="2"/>
        <v>90.45081882737024</v>
      </c>
      <c r="H34" s="2"/>
      <c r="I34" s="48">
        <v>98.4</v>
      </c>
      <c r="J34" s="48">
        <v>98.8</v>
      </c>
      <c r="L34" s="13" t="s">
        <v>111</v>
      </c>
      <c r="M34" s="52">
        <v>106.8001280149461</v>
      </c>
      <c r="P34" s="13" t="s">
        <v>110</v>
      </c>
      <c r="Q34" s="92">
        <v>3251.1812627291242</v>
      </c>
      <c r="R34" s="53">
        <f t="shared" si="1"/>
        <v>133.29691594317674</v>
      </c>
      <c r="T34" s="54"/>
      <c r="U34" s="36">
        <v>250319</v>
      </c>
      <c r="V34" s="55">
        <f>SUM(V32:V33)</f>
        <v>3738423</v>
      </c>
      <c r="W34" s="2">
        <v>97266</v>
      </c>
      <c r="X34" s="150">
        <f>SUM(X32:X33)</f>
        <v>1532736</v>
      </c>
      <c r="Y34" s="151">
        <f>V34/X34*1000</f>
        <v>2439.0521263935866</v>
      </c>
    </row>
    <row r="35" spans="1:23" ht="19.5" customHeight="1">
      <c r="A35" s="13" t="s">
        <v>110</v>
      </c>
      <c r="B35" s="36">
        <v>254957</v>
      </c>
      <c r="C35" s="36">
        <v>227864</v>
      </c>
      <c r="D35" s="52">
        <v>100.91998467556174</v>
      </c>
      <c r="E35" s="92">
        <f t="shared" si="0"/>
        <v>2626.5272483774597</v>
      </c>
      <c r="F35" s="308">
        <v>97070</v>
      </c>
      <c r="G35" s="306">
        <f t="shared" si="2"/>
        <v>139.2571585841087</v>
      </c>
      <c r="H35" s="2"/>
      <c r="I35" s="48">
        <v>100.8</v>
      </c>
      <c r="J35" s="48">
        <v>101</v>
      </c>
      <c r="L35" s="13" t="s">
        <v>123</v>
      </c>
      <c r="M35" s="52">
        <v>104.6999706421116</v>
      </c>
      <c r="P35" s="13" t="s">
        <v>116</v>
      </c>
      <c r="Q35" s="92">
        <v>2573.5508810889723</v>
      </c>
      <c r="R35" s="53">
        <f t="shared" si="1"/>
        <v>105.51438623389559</v>
      </c>
      <c r="T35" s="54"/>
      <c r="U35" s="36">
        <v>319266</v>
      </c>
      <c r="V35" s="55"/>
      <c r="W35" s="2">
        <v>98200</v>
      </c>
    </row>
    <row r="36" spans="1:23" ht="19.5" customHeight="1">
      <c r="A36" s="13" t="s">
        <v>111</v>
      </c>
      <c r="B36" s="36">
        <v>72010</v>
      </c>
      <c r="C36" s="36">
        <v>62400</v>
      </c>
      <c r="D36" s="52">
        <v>104.08644450765854</v>
      </c>
      <c r="E36" s="92">
        <f t="shared" si="0"/>
        <v>1448.8933601609658</v>
      </c>
      <c r="F36" s="308">
        <v>49700</v>
      </c>
      <c r="G36" s="306">
        <f t="shared" si="2"/>
        <v>76.81959993068438</v>
      </c>
      <c r="H36" s="2"/>
      <c r="I36" s="48">
        <v>47.7</v>
      </c>
      <c r="J36" s="48">
        <v>47.4</v>
      </c>
      <c r="L36" s="13" t="s">
        <v>116</v>
      </c>
      <c r="M36" s="52">
        <v>103.53208629451325</v>
      </c>
      <c r="P36" s="13" t="s">
        <v>123</v>
      </c>
      <c r="Q36" s="92">
        <v>2551.894149016451</v>
      </c>
      <c r="R36" s="53">
        <f t="shared" si="1"/>
        <v>104.62647031614343</v>
      </c>
      <c r="T36" s="54"/>
      <c r="U36" s="36">
        <v>121307</v>
      </c>
      <c r="V36" s="55"/>
      <c r="W36" s="2">
        <v>49354</v>
      </c>
    </row>
    <row r="37" spans="1:23" ht="19.5" customHeight="1">
      <c r="A37" s="13" t="s">
        <v>123</v>
      </c>
      <c r="B37" s="36">
        <v>143540</v>
      </c>
      <c r="C37" s="36">
        <v>127665</v>
      </c>
      <c r="D37" s="52">
        <v>101.41146223858469</v>
      </c>
      <c r="E37" s="92">
        <f t="shared" si="0"/>
        <v>1452.3929980775067</v>
      </c>
      <c r="F37" s="308">
        <v>98830</v>
      </c>
      <c r="G37" s="306">
        <f t="shared" si="2"/>
        <v>77.00514897938804</v>
      </c>
      <c r="H37" s="2"/>
      <c r="I37" s="48">
        <v>101</v>
      </c>
      <c r="J37" s="48">
        <v>102.1</v>
      </c>
      <c r="L37" s="13" t="s">
        <v>110</v>
      </c>
      <c r="M37" s="52">
        <v>102.00006549694452</v>
      </c>
      <c r="P37" s="13" t="s">
        <v>111</v>
      </c>
      <c r="Q37" s="92">
        <v>2457.8960165336143</v>
      </c>
      <c r="R37" s="53">
        <f t="shared" si="1"/>
        <v>100.77259070997759</v>
      </c>
      <c r="T37" s="54"/>
      <c r="U37" s="36">
        <v>253620</v>
      </c>
      <c r="V37" s="55"/>
      <c r="W37" s="2">
        <v>99385</v>
      </c>
    </row>
    <row r="38" spans="6:13" ht="12.75">
      <c r="F38" s="4"/>
      <c r="M38" s="53"/>
    </row>
    <row r="39" spans="6:19" ht="15">
      <c r="F39" s="88">
        <f>SUM(F8:F37)</f>
        <v>1528488</v>
      </c>
      <c r="S39" s="95">
        <f>Q33/Q32</f>
        <v>3.953176471236157</v>
      </c>
    </row>
    <row r="41" ht="12.75">
      <c r="B41" s="67">
        <f>SUM(B33:B37)</f>
        <v>2336625</v>
      </c>
    </row>
    <row r="42" ht="15">
      <c r="B42" s="95">
        <f>B41/B7*100</f>
        <v>81.05178885412812</v>
      </c>
    </row>
    <row r="44" spans="2:5" ht="12.75">
      <c r="B44" s="67">
        <f>SUM(B33:B37)</f>
        <v>2336625</v>
      </c>
      <c r="C44" s="41">
        <f>SUM(F33:F37)</f>
        <v>953579</v>
      </c>
      <c r="D44" s="67">
        <f>B44/C44*1000</f>
        <v>2450.373802275428</v>
      </c>
      <c r="E44" s="67">
        <v>1298</v>
      </c>
    </row>
    <row r="45" spans="2:5" ht="12.75">
      <c r="B45" s="67">
        <f>SUM(B8:B32)</f>
        <v>546254</v>
      </c>
      <c r="C45" s="41">
        <f>SUM(F8:F32)</f>
        <v>574909</v>
      </c>
      <c r="D45" s="67">
        <f>B45/C45*1000</f>
        <v>950.1573292468895</v>
      </c>
      <c r="E45" s="41">
        <v>259</v>
      </c>
    </row>
    <row r="46" spans="2:5" ht="12.75">
      <c r="B46" s="67">
        <f>SUM(B44:B45)</f>
        <v>2882879</v>
      </c>
      <c r="C46" s="41">
        <f>SUM(C44:C45)</f>
        <v>1528488</v>
      </c>
      <c r="D46" s="67">
        <f>B46/C46*1000</f>
        <v>1886.0985496778515</v>
      </c>
      <c r="E46" s="53">
        <f>E44/E45</f>
        <v>5.011583011583012</v>
      </c>
    </row>
    <row r="50" spans="1:2" ht="18.75">
      <c r="A50" s="13" t="s">
        <v>129</v>
      </c>
      <c r="B50" s="52">
        <v>107.24732774577392</v>
      </c>
    </row>
    <row r="51" spans="1:2" ht="18.75">
      <c r="A51" s="13" t="s">
        <v>126</v>
      </c>
      <c r="B51" s="52">
        <v>106.69814227059717</v>
      </c>
    </row>
    <row r="52" spans="1:2" ht="18.75">
      <c r="A52" s="13" t="s">
        <v>121</v>
      </c>
      <c r="B52" s="52">
        <v>104.92484717520477</v>
      </c>
    </row>
    <row r="53" spans="1:2" ht="18.75">
      <c r="A53" s="13" t="s">
        <v>136</v>
      </c>
      <c r="B53" s="52">
        <v>104.67652639264504</v>
      </c>
    </row>
    <row r="54" spans="1:2" ht="18.75">
      <c r="A54" s="13" t="s">
        <v>115</v>
      </c>
      <c r="B54" s="52">
        <v>104.6556246554547</v>
      </c>
    </row>
    <row r="55" spans="1:2" ht="18.75">
      <c r="A55" s="13" t="s">
        <v>131</v>
      </c>
      <c r="B55" s="52">
        <v>104.65316741219497</v>
      </c>
    </row>
    <row r="56" spans="1:2" ht="18.75">
      <c r="A56" s="13" t="s">
        <v>133</v>
      </c>
      <c r="B56" s="52">
        <v>104.49438856495594</v>
      </c>
    </row>
    <row r="57" spans="1:2" ht="18.75">
      <c r="A57" s="13" t="s">
        <v>135</v>
      </c>
      <c r="B57" s="52">
        <v>104.38696748062698</v>
      </c>
    </row>
    <row r="58" spans="1:2" ht="18.75">
      <c r="A58" s="13" t="s">
        <v>122</v>
      </c>
      <c r="B58" s="52">
        <v>103.875822623004</v>
      </c>
    </row>
    <row r="59" spans="1:2" ht="18.75">
      <c r="A59" s="13" t="s">
        <v>120</v>
      </c>
      <c r="B59" s="52">
        <v>103.78303275254802</v>
      </c>
    </row>
    <row r="60" spans="1:2" ht="18.75">
      <c r="A60" s="13" t="s">
        <v>113</v>
      </c>
      <c r="B60" s="52">
        <v>103.19282795820041</v>
      </c>
    </row>
    <row r="61" spans="1:2" ht="18.75">
      <c r="A61" s="13" t="s">
        <v>118</v>
      </c>
      <c r="B61" s="52">
        <v>102.94547991809765</v>
      </c>
    </row>
    <row r="62" spans="1:2" ht="18.75">
      <c r="A62" s="13" t="s">
        <v>112</v>
      </c>
      <c r="B62" s="52">
        <v>102.8644761717589</v>
      </c>
    </row>
    <row r="63" spans="1:2" ht="18.75">
      <c r="A63" s="13" t="s">
        <v>132</v>
      </c>
      <c r="B63" s="52">
        <v>102.53242819924644</v>
      </c>
    </row>
    <row r="64" spans="1:2" ht="18.75">
      <c r="A64" s="13" t="s">
        <v>107</v>
      </c>
      <c r="B64" s="52">
        <v>102.52674893520138</v>
      </c>
    </row>
    <row r="65" spans="1:2" ht="18.75">
      <c r="A65" s="13" t="s">
        <v>114</v>
      </c>
      <c r="B65" s="52">
        <v>102.36908864991997</v>
      </c>
    </row>
    <row r="66" spans="1:2" ht="18.75">
      <c r="A66" s="13" t="s">
        <v>134</v>
      </c>
      <c r="B66" s="52">
        <v>102.1467887818657</v>
      </c>
    </row>
    <row r="67" spans="1:2" ht="18.75">
      <c r="A67" s="13" t="s">
        <v>125</v>
      </c>
      <c r="B67" s="52">
        <v>100.74791133293051</v>
      </c>
    </row>
    <row r="68" spans="1:2" ht="18.75">
      <c r="A68" s="13" t="s">
        <v>119</v>
      </c>
      <c r="B68" s="52">
        <v>100.70872034900331</v>
      </c>
    </row>
    <row r="69" spans="1:2" ht="18.75">
      <c r="A69" s="13" t="s">
        <v>127</v>
      </c>
      <c r="B69" s="52">
        <v>100.51657155718027</v>
      </c>
    </row>
    <row r="70" spans="1:2" ht="18.75">
      <c r="A70" s="13" t="s">
        <v>128</v>
      </c>
      <c r="B70" s="52">
        <v>100.40975569749651</v>
      </c>
    </row>
    <row r="71" spans="1:2" ht="18.75">
      <c r="A71" s="13" t="s">
        <v>117</v>
      </c>
      <c r="B71" s="52">
        <v>100.34212051096154</v>
      </c>
    </row>
    <row r="72" spans="1:3" ht="18.75">
      <c r="A72" s="13" t="s">
        <v>124</v>
      </c>
      <c r="B72" s="52">
        <v>100.32340923939707</v>
      </c>
      <c r="C72" s="53"/>
    </row>
    <row r="73" spans="1:3" ht="18.75">
      <c r="A73" s="13" t="s">
        <v>130</v>
      </c>
      <c r="B73" s="52">
        <v>100.17954666451175</v>
      </c>
      <c r="C73" s="53"/>
    </row>
    <row r="74" spans="1:3" ht="18.75">
      <c r="A74" s="13" t="s">
        <v>109</v>
      </c>
      <c r="B74" s="52">
        <v>100.05428653152333</v>
      </c>
      <c r="C74" s="53"/>
    </row>
    <row r="75" spans="1:2" ht="18.75">
      <c r="A75" s="13" t="s">
        <v>108</v>
      </c>
      <c r="B75" s="52">
        <v>106.67194558698418</v>
      </c>
    </row>
    <row r="76" spans="1:2" ht="18.75">
      <c r="A76" s="13" t="s">
        <v>111</v>
      </c>
      <c r="B76" s="52">
        <v>104.08644450765854</v>
      </c>
    </row>
    <row r="77" spans="1:2" ht="18.75">
      <c r="A77" s="13" t="s">
        <v>116</v>
      </c>
      <c r="B77" s="52">
        <v>103.52260425472657</v>
      </c>
    </row>
    <row r="78" spans="1:2" ht="18.75">
      <c r="A78" s="13" t="s">
        <v>123</v>
      </c>
      <c r="B78" s="52">
        <v>101.41146223858469</v>
      </c>
    </row>
    <row r="79" spans="1:2" ht="18.75">
      <c r="A79" s="13" t="s">
        <v>110</v>
      </c>
      <c r="B79" s="52">
        <v>100.91998467556174</v>
      </c>
    </row>
    <row r="80" spans="1:3" ht="18.75">
      <c r="A80" s="13"/>
      <c r="B80" s="52"/>
      <c r="C80" s="53"/>
    </row>
    <row r="83" ht="12.75">
      <c r="C83" s="41">
        <v>1886</v>
      </c>
    </row>
    <row r="84" spans="1:3" ht="18.75">
      <c r="A84" s="13" t="s">
        <v>108</v>
      </c>
      <c r="B84" s="92">
        <v>2783.349126002589</v>
      </c>
      <c r="C84" s="95">
        <f>B84/$C$83*100</f>
        <v>147.57948706270355</v>
      </c>
    </row>
    <row r="85" spans="1:3" ht="18.75">
      <c r="A85" s="13" t="s">
        <v>110</v>
      </c>
      <c r="B85" s="92">
        <v>2626.5272483774597</v>
      </c>
      <c r="C85" s="95">
        <f aca="true" t="shared" si="3" ref="C85:C113">B85/$C$83*100</f>
        <v>139.26443522680063</v>
      </c>
    </row>
    <row r="86" spans="1:4" ht="18.75">
      <c r="A86" s="13" t="s">
        <v>116</v>
      </c>
      <c r="B86" s="92">
        <v>1705.991582074771</v>
      </c>
      <c r="C86" s="95">
        <f t="shared" si="3"/>
        <v>90.45554517893802</v>
      </c>
      <c r="D86" s="53"/>
    </row>
    <row r="87" spans="1:4" ht="18.75">
      <c r="A87" s="13" t="s">
        <v>123</v>
      </c>
      <c r="B87" s="92">
        <v>1452.3929980775067</v>
      </c>
      <c r="C87" s="95">
        <f t="shared" si="3"/>
        <v>77.00917275066314</v>
      </c>
      <c r="D87" s="53"/>
    </row>
    <row r="88" spans="1:4" ht="18.75">
      <c r="A88" s="13" t="s">
        <v>111</v>
      </c>
      <c r="B88" s="92">
        <v>1448.8933601609658</v>
      </c>
      <c r="C88" s="95">
        <f t="shared" si="3"/>
        <v>76.82361400641389</v>
      </c>
      <c r="D88" s="53"/>
    </row>
    <row r="89" spans="1:4" ht="18.75">
      <c r="A89" s="13" t="s">
        <v>124</v>
      </c>
      <c r="B89" s="92">
        <v>1380.3647688931883</v>
      </c>
      <c r="C89" s="95">
        <f t="shared" si="3"/>
        <v>73.19007258182334</v>
      </c>
      <c r="D89" s="53"/>
    </row>
    <row r="90" spans="1:4" ht="18.75">
      <c r="A90" s="13" t="s">
        <v>134</v>
      </c>
      <c r="B90" s="92">
        <v>1363.2984901277584</v>
      </c>
      <c r="C90" s="95">
        <f t="shared" si="3"/>
        <v>72.28517975226715</v>
      </c>
      <c r="D90" s="53"/>
    </row>
    <row r="91" spans="1:4" ht="18.75">
      <c r="A91" s="13" t="s">
        <v>115</v>
      </c>
      <c r="B91" s="92">
        <v>1296.3625810196381</v>
      </c>
      <c r="C91" s="95">
        <f t="shared" si="3"/>
        <v>68.73608595013988</v>
      </c>
      <c r="D91" s="53"/>
    </row>
    <row r="92" spans="1:4" ht="18.75">
      <c r="A92" s="13" t="s">
        <v>121</v>
      </c>
      <c r="B92" s="92">
        <v>1284.7430367716938</v>
      </c>
      <c r="C92" s="95">
        <f t="shared" si="3"/>
        <v>68.11999134526478</v>
      </c>
      <c r="D92" s="53"/>
    </row>
    <row r="93" spans="1:4" ht="18.75">
      <c r="A93" s="13" t="s">
        <v>118</v>
      </c>
      <c r="B93" s="92">
        <v>1238.5401888361628</v>
      </c>
      <c r="C93" s="95">
        <f t="shared" si="3"/>
        <v>65.67021149714543</v>
      </c>
      <c r="D93" s="53"/>
    </row>
    <row r="94" spans="1:4" ht="18.75">
      <c r="A94" s="13" t="s">
        <v>114</v>
      </c>
      <c r="B94" s="92">
        <v>1152.7577245163154</v>
      </c>
      <c r="C94" s="95">
        <f t="shared" si="3"/>
        <v>61.121830568203364</v>
      </c>
      <c r="D94" s="53"/>
    </row>
    <row r="95" spans="1:4" ht="18.75">
      <c r="A95" s="13" t="s">
        <v>113</v>
      </c>
      <c r="B95" s="92">
        <v>1102.8518717810746</v>
      </c>
      <c r="C95" s="95">
        <f t="shared" si="3"/>
        <v>58.475709002177865</v>
      </c>
      <c r="D95" s="53"/>
    </row>
    <row r="96" spans="1:4" ht="18.75">
      <c r="A96" s="13" t="s">
        <v>109</v>
      </c>
      <c r="B96" s="92">
        <v>1093.4352395250444</v>
      </c>
      <c r="C96" s="95">
        <f t="shared" si="3"/>
        <v>57.97641779029927</v>
      </c>
      <c r="D96" s="53"/>
    </row>
    <row r="97" spans="1:4" ht="18.75">
      <c r="A97" s="13" t="s">
        <v>128</v>
      </c>
      <c r="B97" s="92">
        <v>1021.1382113821139</v>
      </c>
      <c r="C97" s="95">
        <f t="shared" si="3"/>
        <v>54.143065290674116</v>
      </c>
      <c r="D97" s="53"/>
    </row>
    <row r="98" spans="1:4" ht="18.75">
      <c r="A98" s="13" t="s">
        <v>129</v>
      </c>
      <c r="B98" s="92">
        <v>1003.6361296135406</v>
      </c>
      <c r="C98" s="95">
        <f t="shared" si="3"/>
        <v>53.21506519690035</v>
      </c>
      <c r="D98" s="53"/>
    </row>
    <row r="99" spans="1:4" ht="18.75">
      <c r="A99" s="13" t="s">
        <v>126</v>
      </c>
      <c r="B99" s="92">
        <v>964.0075468047022</v>
      </c>
      <c r="C99" s="95">
        <f t="shared" si="3"/>
        <v>51.11386780512737</v>
      </c>
      <c r="D99" s="53"/>
    </row>
    <row r="100" spans="1:4" ht="18.75">
      <c r="A100" s="13" t="s">
        <v>107</v>
      </c>
      <c r="B100" s="92">
        <v>957.2472828700587</v>
      </c>
      <c r="C100" s="95">
        <f t="shared" si="3"/>
        <v>50.75542326988647</v>
      </c>
      <c r="D100" s="53"/>
    </row>
    <row r="101" spans="1:4" ht="18.75">
      <c r="A101" s="13" t="s">
        <v>132</v>
      </c>
      <c r="B101" s="92">
        <v>838.6983597930006</v>
      </c>
      <c r="C101" s="95">
        <f t="shared" si="3"/>
        <v>44.4696903389714</v>
      </c>
      <c r="D101" s="53"/>
    </row>
    <row r="102" spans="1:4" ht="18.75">
      <c r="A102" s="13" t="s">
        <v>120</v>
      </c>
      <c r="B102" s="92">
        <v>837.4099131065587</v>
      </c>
      <c r="C102" s="95">
        <f t="shared" si="3"/>
        <v>44.401373971715735</v>
      </c>
      <c r="D102" s="53"/>
    </row>
    <row r="103" spans="1:4" ht="18.75">
      <c r="A103" s="13" t="s">
        <v>119</v>
      </c>
      <c r="B103" s="92">
        <v>793.0761622156281</v>
      </c>
      <c r="C103" s="95">
        <f t="shared" si="3"/>
        <v>42.05069789054232</v>
      </c>
      <c r="D103" s="53"/>
    </row>
    <row r="104" spans="1:4" ht="18.75">
      <c r="A104" s="13" t="s">
        <v>122</v>
      </c>
      <c r="B104" s="92">
        <v>790.9902118793977</v>
      </c>
      <c r="C104" s="95">
        <f t="shared" si="3"/>
        <v>41.94009606995746</v>
      </c>
      <c r="D104" s="53"/>
    </row>
    <row r="105" spans="1:4" ht="18.75">
      <c r="A105" s="13" t="s">
        <v>127</v>
      </c>
      <c r="B105" s="92">
        <v>759.4115101687581</v>
      </c>
      <c r="C105" s="95">
        <f t="shared" si="3"/>
        <v>40.26572164203384</v>
      </c>
      <c r="D105" s="53"/>
    </row>
    <row r="106" spans="1:4" ht="18.75">
      <c r="A106" s="13" t="s">
        <v>135</v>
      </c>
      <c r="B106" s="92">
        <v>755.2248900913088</v>
      </c>
      <c r="C106" s="95">
        <f t="shared" si="3"/>
        <v>40.0437375446081</v>
      </c>
      <c r="D106" s="53"/>
    </row>
    <row r="107" spans="1:4" ht="18.75">
      <c r="A107" s="13" t="s">
        <v>131</v>
      </c>
      <c r="B107" s="92">
        <v>740.4214229058178</v>
      </c>
      <c r="C107" s="95">
        <f t="shared" si="3"/>
        <v>39.258824120138804</v>
      </c>
      <c r="D107" s="53"/>
    </row>
    <row r="108" spans="1:4" ht="18.75">
      <c r="A108" s="13" t="s">
        <v>130</v>
      </c>
      <c r="B108" s="92">
        <v>718.0827402135232</v>
      </c>
      <c r="C108" s="95">
        <f t="shared" si="3"/>
        <v>38.07437646943389</v>
      </c>
      <c r="D108" s="53"/>
    </row>
    <row r="109" spans="1:4" ht="18.75">
      <c r="A109" s="13" t="s">
        <v>112</v>
      </c>
      <c r="B109" s="92">
        <v>698.2788494859651</v>
      </c>
      <c r="C109" s="95">
        <f t="shared" si="3"/>
        <v>37.024329241037385</v>
      </c>
      <c r="D109" s="53"/>
    </row>
    <row r="110" spans="1:4" ht="18.75">
      <c r="A110" s="13" t="s">
        <v>117</v>
      </c>
      <c r="B110" s="92">
        <v>653.7274646743543</v>
      </c>
      <c r="C110" s="95">
        <f t="shared" si="3"/>
        <v>34.66211371550129</v>
      </c>
      <c r="D110" s="53"/>
    </row>
    <row r="111" spans="1:4" ht="18.75">
      <c r="A111" s="13" t="s">
        <v>125</v>
      </c>
      <c r="B111" s="92">
        <v>595.2872377020983</v>
      </c>
      <c r="C111" s="95">
        <f t="shared" si="3"/>
        <v>31.56348025992038</v>
      </c>
      <c r="D111" s="53"/>
    </row>
    <row r="112" spans="1:4" ht="18.75">
      <c r="A112" s="13" t="s">
        <v>133</v>
      </c>
      <c r="B112" s="92">
        <v>574.7189819724284</v>
      </c>
      <c r="C112" s="95">
        <f t="shared" si="3"/>
        <v>30.472904664497797</v>
      </c>
      <c r="D112" s="53"/>
    </row>
    <row r="113" spans="1:4" ht="18.75">
      <c r="A113" s="13" t="s">
        <v>136</v>
      </c>
      <c r="B113" s="92">
        <v>548.9894039116837</v>
      </c>
      <c r="C113" s="95">
        <f t="shared" si="3"/>
        <v>29.108664046218646</v>
      </c>
      <c r="D113" s="53"/>
    </row>
    <row r="114" ht="15">
      <c r="C114" s="95">
        <f>B84/B113</f>
        <v>5.069950542160825</v>
      </c>
    </row>
  </sheetData>
  <sheetProtection/>
  <mergeCells count="7">
    <mergeCell ref="A1:E1"/>
    <mergeCell ref="A2:E2"/>
    <mergeCell ref="A3:E3"/>
    <mergeCell ref="A5:A6"/>
    <mergeCell ref="B6:C6"/>
    <mergeCell ref="D5:D6"/>
    <mergeCell ref="E5:E6"/>
  </mergeCell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89" r:id="rId1"/>
  <colBreaks count="1" manualBreakCount="1">
    <brk id="6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34"/>
  <sheetViews>
    <sheetView zoomScale="85" zoomScaleNormal="85" zoomScalePageLayoutView="0" workbookViewId="0" topLeftCell="A1">
      <selection activeCell="A4" sqref="A4:A34"/>
    </sheetView>
  </sheetViews>
  <sheetFormatPr defaultColWidth="9.00390625" defaultRowHeight="12.75"/>
  <cols>
    <col min="1" max="1" width="16.125" style="4" customWidth="1"/>
    <col min="2" max="2" width="21.875" style="4" customWidth="1"/>
    <col min="3" max="3" width="19.75390625" style="4" customWidth="1"/>
    <col min="4" max="4" width="10.75390625" style="4" customWidth="1"/>
    <col min="5" max="16384" width="9.125" style="4" customWidth="1"/>
  </cols>
  <sheetData>
    <row r="1" spans="1:4" ht="25.5" customHeight="1">
      <c r="A1" s="39" t="s">
        <v>25</v>
      </c>
      <c r="B1" s="23" t="s">
        <v>276</v>
      </c>
      <c r="C1" s="23" t="s">
        <v>301</v>
      </c>
      <c r="D1" s="56"/>
    </row>
    <row r="2" spans="1:4" ht="19.5" customHeight="1">
      <c r="A2" s="40" t="s">
        <v>67</v>
      </c>
      <c r="B2" s="57">
        <v>1886</v>
      </c>
      <c r="C2" s="33">
        <v>104.9</v>
      </c>
      <c r="D2" s="58"/>
    </row>
    <row r="3" ht="19.5" customHeight="1">
      <c r="D3" s="58"/>
    </row>
    <row r="4" spans="1:4" ht="64.5" customHeight="1">
      <c r="A4" s="13" t="s">
        <v>6</v>
      </c>
      <c r="B4" s="92">
        <v>1380.3647688931883</v>
      </c>
      <c r="C4" s="52">
        <v>100.32340923939707</v>
      </c>
      <c r="D4" s="58"/>
    </row>
    <row r="5" spans="1:4" ht="19.5" customHeight="1">
      <c r="A5" s="13" t="s">
        <v>23</v>
      </c>
      <c r="B5" s="92">
        <v>1363.2984901277584</v>
      </c>
      <c r="C5" s="52">
        <v>102.1467887818657</v>
      </c>
      <c r="D5" s="58"/>
    </row>
    <row r="6" spans="1:4" ht="18" customHeight="1">
      <c r="A6" s="13" t="s">
        <v>20</v>
      </c>
      <c r="B6" s="92">
        <v>1296.3625810196381</v>
      </c>
      <c r="C6" s="52">
        <v>104.6556246554547</v>
      </c>
      <c r="D6" s="58"/>
    </row>
    <row r="7" spans="1:4" ht="18" customHeight="1">
      <c r="A7" s="13" t="s">
        <v>5</v>
      </c>
      <c r="B7" s="92">
        <v>1284.7430367716938</v>
      </c>
      <c r="C7" s="52">
        <v>104.92484717520477</v>
      </c>
      <c r="D7" s="58"/>
    </row>
    <row r="8" spans="1:4" ht="18" customHeight="1">
      <c r="A8" s="13" t="s">
        <v>24</v>
      </c>
      <c r="B8" s="92">
        <v>1238.5401888361628</v>
      </c>
      <c r="C8" s="52">
        <v>102.94547991809765</v>
      </c>
      <c r="D8" s="58"/>
    </row>
    <row r="9" spans="1:4" ht="18" customHeight="1">
      <c r="A9" s="13" t="s">
        <v>18</v>
      </c>
      <c r="B9" s="92">
        <v>1152.7577245163154</v>
      </c>
      <c r="C9" s="52">
        <v>102.36908864991997</v>
      </c>
      <c r="D9" s="58"/>
    </row>
    <row r="10" spans="1:4" ht="18" customHeight="1">
      <c r="A10" s="13" t="s">
        <v>16</v>
      </c>
      <c r="B10" s="92">
        <v>1102.8518717810746</v>
      </c>
      <c r="C10" s="52">
        <v>103.19282795820041</v>
      </c>
      <c r="D10" s="58"/>
    </row>
    <row r="11" spans="1:4" ht="18" customHeight="1">
      <c r="A11" s="13" t="s">
        <v>21</v>
      </c>
      <c r="B11" s="92">
        <v>1093.4352395250444</v>
      </c>
      <c r="C11" s="52">
        <v>100.05428653152333</v>
      </c>
      <c r="D11" s="58"/>
    </row>
    <row r="12" spans="1:4" ht="18" customHeight="1">
      <c r="A12" s="13" t="s">
        <v>2</v>
      </c>
      <c r="B12" s="92">
        <v>1021.1382113821139</v>
      </c>
      <c r="C12" s="52">
        <v>100.40975569749651</v>
      </c>
      <c r="D12" s="58"/>
    </row>
    <row r="13" spans="1:4" ht="18" customHeight="1">
      <c r="A13" s="13" t="s">
        <v>14</v>
      </c>
      <c r="B13" s="92">
        <v>1003.6361296135406</v>
      </c>
      <c r="C13" s="52">
        <v>107.24732774577392</v>
      </c>
      <c r="D13" s="58"/>
    </row>
    <row r="14" spans="1:4" ht="18" customHeight="1">
      <c r="A14" s="13" t="s">
        <v>22</v>
      </c>
      <c r="B14" s="92">
        <v>964.0075468047022</v>
      </c>
      <c r="C14" s="52">
        <v>106.69814227059717</v>
      </c>
      <c r="D14" s="58"/>
    </row>
    <row r="15" spans="1:4" ht="18" customHeight="1">
      <c r="A15" s="13" t="s">
        <v>13</v>
      </c>
      <c r="B15" s="92">
        <v>957.2472828700587</v>
      </c>
      <c r="C15" s="52">
        <v>102.52674893520138</v>
      </c>
      <c r="D15" s="58"/>
    </row>
    <row r="16" spans="1:4" ht="18" customHeight="1">
      <c r="A16" s="13" t="s">
        <v>68</v>
      </c>
      <c r="B16" s="92">
        <v>838.6983597930006</v>
      </c>
      <c r="C16" s="52">
        <v>102.53242819924644</v>
      </c>
      <c r="D16" s="58"/>
    </row>
    <row r="17" spans="1:4" ht="18" customHeight="1">
      <c r="A17" s="13" t="s">
        <v>17</v>
      </c>
      <c r="B17" s="92">
        <v>837.4099131065587</v>
      </c>
      <c r="C17" s="52">
        <v>103.78303275254802</v>
      </c>
      <c r="D17" s="58"/>
    </row>
    <row r="18" spans="1:4" ht="18" customHeight="1">
      <c r="A18" s="13" t="s">
        <v>12</v>
      </c>
      <c r="B18" s="92">
        <v>793.0761622156281</v>
      </c>
      <c r="C18" s="52">
        <v>100.70872034900331</v>
      </c>
      <c r="D18" s="58"/>
    </row>
    <row r="19" spans="1:4" ht="18" customHeight="1">
      <c r="A19" s="13" t="s">
        <v>4</v>
      </c>
      <c r="B19" s="92">
        <v>790.9902118793977</v>
      </c>
      <c r="C19" s="52">
        <v>103.875822623004</v>
      </c>
      <c r="D19" s="58"/>
    </row>
    <row r="20" spans="1:4" ht="18" customHeight="1">
      <c r="A20" s="13" t="s">
        <v>15</v>
      </c>
      <c r="B20" s="92">
        <v>759.4115101687581</v>
      </c>
      <c r="C20" s="52">
        <v>100.51657155718027</v>
      </c>
      <c r="D20" s="58"/>
    </row>
    <row r="21" spans="1:4" ht="18" customHeight="1">
      <c r="A21" s="13" t="s">
        <v>9</v>
      </c>
      <c r="B21" s="92">
        <v>755.2248900913088</v>
      </c>
      <c r="C21" s="52">
        <v>104.38696748062698</v>
      </c>
      <c r="D21" s="58"/>
    </row>
    <row r="22" spans="1:4" ht="18" customHeight="1">
      <c r="A22" s="13" t="s">
        <v>11</v>
      </c>
      <c r="B22" s="92">
        <v>740.4214229058178</v>
      </c>
      <c r="C22" s="52">
        <v>104.65316741219497</v>
      </c>
      <c r="D22" s="58"/>
    </row>
    <row r="23" spans="1:4" ht="18" customHeight="1">
      <c r="A23" s="13" t="s">
        <v>0</v>
      </c>
      <c r="B23" s="92">
        <v>718.0827402135232</v>
      </c>
      <c r="C23" s="52">
        <v>100.17954666451175</v>
      </c>
      <c r="D23" s="58"/>
    </row>
    <row r="24" spans="1:4" ht="18" customHeight="1">
      <c r="A24" s="13" t="s">
        <v>10</v>
      </c>
      <c r="B24" s="92">
        <v>698.2788494859651</v>
      </c>
      <c r="C24" s="52">
        <v>102.8644761717589</v>
      </c>
      <c r="D24" s="58"/>
    </row>
    <row r="25" spans="1:4" ht="18" customHeight="1">
      <c r="A25" s="13" t="s">
        <v>1</v>
      </c>
      <c r="B25" s="92">
        <v>653.7274646743543</v>
      </c>
      <c r="C25" s="52">
        <v>100.34212051096154</v>
      </c>
      <c r="D25" s="58"/>
    </row>
    <row r="26" spans="1:4" ht="18" customHeight="1">
      <c r="A26" s="13" t="s">
        <v>3</v>
      </c>
      <c r="B26" s="92">
        <v>595.2872377020983</v>
      </c>
      <c r="C26" s="52">
        <v>100.74791133293051</v>
      </c>
      <c r="D26" s="58"/>
    </row>
    <row r="27" spans="1:4" ht="18" customHeight="1">
      <c r="A27" s="13" t="s">
        <v>19</v>
      </c>
      <c r="B27" s="92">
        <v>574.7189819724284</v>
      </c>
      <c r="C27" s="52">
        <v>104.49438856495594</v>
      </c>
      <c r="D27" s="58"/>
    </row>
    <row r="28" spans="1:4" ht="18" customHeight="1">
      <c r="A28" s="13" t="s">
        <v>8</v>
      </c>
      <c r="B28" s="92">
        <v>548.9894039116837</v>
      </c>
      <c r="C28" s="52">
        <v>104.67652639264504</v>
      </c>
      <c r="D28" s="58"/>
    </row>
    <row r="29" ht="18" customHeight="1">
      <c r="D29" s="58"/>
    </row>
    <row r="30" spans="1:4" ht="18" customHeight="1">
      <c r="A30" s="156" t="s">
        <v>26</v>
      </c>
      <c r="B30" s="310">
        <v>2783.349126002589</v>
      </c>
      <c r="C30" s="52">
        <v>106.67194558698418</v>
      </c>
      <c r="D30" s="58"/>
    </row>
    <row r="31" spans="1:4" ht="18" customHeight="1">
      <c r="A31" s="13" t="s">
        <v>29</v>
      </c>
      <c r="B31" s="92">
        <v>2626.5272483774597</v>
      </c>
      <c r="C31" s="52">
        <v>100.91998467556174</v>
      </c>
      <c r="D31" s="58"/>
    </row>
    <row r="32" spans="1:4" ht="18" customHeight="1">
      <c r="A32" s="13" t="s">
        <v>28</v>
      </c>
      <c r="B32" s="92">
        <v>1705.991582074771</v>
      </c>
      <c r="C32" s="52">
        <v>103.52260425472657</v>
      </c>
      <c r="D32" s="58"/>
    </row>
    <row r="33" spans="1:4" ht="18" customHeight="1">
      <c r="A33" s="13" t="s">
        <v>27</v>
      </c>
      <c r="B33" s="92">
        <v>1452.3929980775067</v>
      </c>
      <c r="C33" s="52">
        <v>101.41146223858469</v>
      </c>
      <c r="D33" s="59"/>
    </row>
    <row r="34" spans="1:3" ht="18" customHeight="1">
      <c r="A34" s="13" t="s">
        <v>30</v>
      </c>
      <c r="B34" s="92">
        <v>1448.8933601609658</v>
      </c>
      <c r="C34" s="52">
        <v>104.08644450765854</v>
      </c>
    </row>
  </sheetData>
  <sheetProtection/>
  <printOptions horizontalCentered="1"/>
  <pageMargins left="0.23" right="0.28" top="0.5905511811023623" bottom="0.5905511811023623" header="0" footer="0"/>
  <pageSetup horizontalDpi="600" verticalDpi="6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5.75390625" style="4" customWidth="1"/>
    <col min="2" max="2" width="15.75390625" style="4" customWidth="1"/>
    <col min="3" max="3" width="19.25390625" style="4" customWidth="1"/>
    <col min="4" max="4" width="18.625" style="4" customWidth="1"/>
    <col min="5" max="5" width="9.125" style="4" customWidth="1"/>
    <col min="6" max="6" width="14.625" style="4" customWidth="1"/>
    <col min="7" max="7" width="9.125" style="4" customWidth="1"/>
    <col min="8" max="8" width="17.25390625" style="4" customWidth="1"/>
    <col min="9" max="9" width="13.875" style="4" customWidth="1"/>
    <col min="10" max="10" width="9.125" style="4" customWidth="1"/>
    <col min="11" max="11" width="11.00390625" style="4" customWidth="1"/>
    <col min="12" max="16384" width="9.125" style="4" customWidth="1"/>
  </cols>
  <sheetData>
    <row r="1" spans="1:4" ht="19.5" customHeight="1">
      <c r="A1" s="470" t="s">
        <v>32</v>
      </c>
      <c r="B1" s="470"/>
      <c r="C1" s="470"/>
      <c r="D1" s="470"/>
    </row>
    <row r="2" spans="1:4" ht="19.5" customHeight="1">
      <c r="A2" s="437" t="s">
        <v>139</v>
      </c>
      <c r="B2" s="437"/>
      <c r="C2" s="437"/>
      <c r="D2" s="437"/>
    </row>
    <row r="3" spans="1:4" ht="19.5" customHeight="1">
      <c r="A3" s="437" t="s">
        <v>34</v>
      </c>
      <c r="B3" s="437"/>
      <c r="C3" s="437"/>
      <c r="D3" s="437"/>
    </row>
    <row r="4" spans="1:4" ht="17.25" customHeight="1">
      <c r="A4" s="471"/>
      <c r="B4" s="471"/>
      <c r="C4" s="471"/>
      <c r="D4" s="471"/>
    </row>
    <row r="5" spans="1:4" ht="33" customHeight="1">
      <c r="A5" s="473" t="s">
        <v>25</v>
      </c>
      <c r="B5" s="473" t="s">
        <v>277</v>
      </c>
      <c r="C5" s="475" t="s">
        <v>334</v>
      </c>
      <c r="D5" s="472" t="s">
        <v>278</v>
      </c>
    </row>
    <row r="6" spans="1:13" ht="34.5" customHeight="1">
      <c r="A6" s="474"/>
      <c r="B6" s="474"/>
      <c r="C6" s="476"/>
      <c r="D6" s="462"/>
      <c r="F6"/>
      <c r="G6"/>
      <c r="H6"/>
      <c r="I6"/>
      <c r="J6"/>
      <c r="K6"/>
      <c r="L6"/>
      <c r="M6"/>
    </row>
    <row r="7" spans="1:13" ht="33.75" customHeight="1">
      <c r="A7" s="10" t="s">
        <v>106</v>
      </c>
      <c r="B7" s="60">
        <v>9412886.3</v>
      </c>
      <c r="C7" s="60">
        <f aca="true" t="shared" si="0" ref="C7:C37">B7/F7*100</f>
        <v>106.54836286117721</v>
      </c>
      <c r="D7" s="61">
        <v>6150</v>
      </c>
      <c r="E7" s="148">
        <f aca="true" t="shared" si="1" ref="E7:E37">B7/$B$7*100</f>
        <v>100</v>
      </c>
      <c r="F7" s="347">
        <v>8834379.1</v>
      </c>
      <c r="G7"/>
      <c r="H7" s="10" t="s">
        <v>106</v>
      </c>
      <c r="I7" s="60">
        <v>106.5</v>
      </c>
      <c r="J7"/>
      <c r="K7"/>
      <c r="L7"/>
      <c r="M7"/>
    </row>
    <row r="8" spans="1:13" ht="24.75" customHeight="1">
      <c r="A8" s="13" t="s">
        <v>158</v>
      </c>
      <c r="B8" s="15">
        <v>30701.9</v>
      </c>
      <c r="C8" s="15">
        <f t="shared" si="0"/>
        <v>112.49166440720198</v>
      </c>
      <c r="D8" s="63">
        <v>1476</v>
      </c>
      <c r="E8" s="148">
        <f t="shared" si="1"/>
        <v>0.3261688181657947</v>
      </c>
      <c r="F8" s="347">
        <v>27292.6</v>
      </c>
      <c r="G8"/>
      <c r="H8" s="13" t="s">
        <v>126</v>
      </c>
      <c r="I8" s="15">
        <v>154.72500964878427</v>
      </c>
      <c r="J8"/>
      <c r="K8"/>
      <c r="L8"/>
      <c r="M8"/>
    </row>
    <row r="9" spans="1:13" ht="24.75" customHeight="1">
      <c r="A9" s="13" t="s">
        <v>109</v>
      </c>
      <c r="B9" s="15">
        <v>38471.2</v>
      </c>
      <c r="C9" s="15">
        <f t="shared" si="0"/>
        <v>114.2019176536943</v>
      </c>
      <c r="D9" s="63">
        <v>1048</v>
      </c>
      <c r="E9" s="148">
        <f t="shared" si="1"/>
        <v>0.4087077945475661</v>
      </c>
      <c r="F9" s="347">
        <v>33687</v>
      </c>
      <c r="G9"/>
      <c r="H9" s="13" t="s">
        <v>119</v>
      </c>
      <c r="I9" s="15">
        <v>132.47143214613396</v>
      </c>
      <c r="J9"/>
      <c r="K9"/>
      <c r="L9"/>
      <c r="M9"/>
    </row>
    <row r="10" spans="1:13" ht="24.75" customHeight="1">
      <c r="A10" s="13" t="s">
        <v>112</v>
      </c>
      <c r="B10" s="15">
        <v>9197.3</v>
      </c>
      <c r="C10" s="15">
        <f t="shared" si="0"/>
        <v>81.33661133563854</v>
      </c>
      <c r="D10" s="63">
        <v>532</v>
      </c>
      <c r="E10" s="148">
        <f t="shared" si="1"/>
        <v>0.09770966849987339</v>
      </c>
      <c r="F10" s="347">
        <v>11307.7</v>
      </c>
      <c r="G10"/>
      <c r="H10" s="13" t="s">
        <v>135</v>
      </c>
      <c r="I10" s="15">
        <v>128.287844585813</v>
      </c>
      <c r="J10"/>
      <c r="K10"/>
      <c r="L10"/>
      <c r="M10"/>
    </row>
    <row r="11" spans="1:13" ht="24.75" customHeight="1">
      <c r="A11" s="13" t="s">
        <v>114</v>
      </c>
      <c r="B11" s="15">
        <v>8150.1</v>
      </c>
      <c r="C11" s="15">
        <f t="shared" si="0"/>
        <v>56.02405911668672</v>
      </c>
      <c r="D11" s="63">
        <v>337</v>
      </c>
      <c r="E11" s="148">
        <f t="shared" si="1"/>
        <v>0.08658449427993196</v>
      </c>
      <c r="F11" s="347">
        <v>14547.5</v>
      </c>
      <c r="G11"/>
      <c r="H11" s="13" t="s">
        <v>122</v>
      </c>
      <c r="I11" s="15">
        <v>120.6282903680269</v>
      </c>
      <c r="J11"/>
      <c r="K11"/>
      <c r="L11"/>
      <c r="M11"/>
    </row>
    <row r="12" spans="1:13" ht="24.75" customHeight="1">
      <c r="A12" s="13" t="s">
        <v>117</v>
      </c>
      <c r="B12" s="15">
        <v>4672.9</v>
      </c>
      <c r="C12" s="15">
        <f t="shared" si="0"/>
        <v>96.25517539703792</v>
      </c>
      <c r="D12" s="63">
        <v>254</v>
      </c>
      <c r="E12" s="148">
        <f t="shared" si="1"/>
        <v>0.04964364649767414</v>
      </c>
      <c r="F12" s="347">
        <v>4854.7</v>
      </c>
      <c r="G12"/>
      <c r="H12" s="13" t="s">
        <v>133</v>
      </c>
      <c r="I12" s="15">
        <v>120.51554596904029</v>
      </c>
      <c r="J12"/>
      <c r="K12"/>
      <c r="L12"/>
      <c r="M12"/>
    </row>
    <row r="13" spans="1:13" ht="24.75" customHeight="1">
      <c r="A13" s="13" t="s">
        <v>119</v>
      </c>
      <c r="B13" s="15">
        <v>4764.6</v>
      </c>
      <c r="C13" s="15">
        <f t="shared" si="0"/>
        <v>132.47143214613396</v>
      </c>
      <c r="D13" s="63">
        <v>467</v>
      </c>
      <c r="E13" s="148">
        <f t="shared" si="1"/>
        <v>0.05061784290329737</v>
      </c>
      <c r="F13" s="347">
        <v>3596.7</v>
      </c>
      <c r="G13"/>
      <c r="H13" s="13" t="s">
        <v>127</v>
      </c>
      <c r="I13" s="15">
        <v>120.2020202020202</v>
      </c>
      <c r="J13"/>
      <c r="K13"/>
      <c r="L13"/>
      <c r="M13"/>
    </row>
    <row r="14" spans="1:13" ht="24.75" customHeight="1">
      <c r="A14" s="13" t="s">
        <v>121</v>
      </c>
      <c r="B14" s="15">
        <v>7134.4</v>
      </c>
      <c r="C14" s="15">
        <f t="shared" si="0"/>
        <v>99.63967486941705</v>
      </c>
      <c r="D14" s="63">
        <v>521</v>
      </c>
      <c r="E14" s="148">
        <f t="shared" si="1"/>
        <v>0.07579396768024277</v>
      </c>
      <c r="F14" s="347">
        <v>7160.2</v>
      </c>
      <c r="G14"/>
      <c r="H14" s="13" t="s">
        <v>129</v>
      </c>
      <c r="I14" s="15">
        <v>117.73332411483182</v>
      </c>
      <c r="J14"/>
      <c r="K14"/>
      <c r="L14"/>
      <c r="M14"/>
    </row>
    <row r="15" spans="1:13" ht="24.75" customHeight="1">
      <c r="A15" s="13" t="s">
        <v>120</v>
      </c>
      <c r="B15" s="15">
        <v>263079.4</v>
      </c>
      <c r="C15" s="15">
        <f t="shared" si="0"/>
        <v>95.29241777351808</v>
      </c>
      <c r="D15" s="63">
        <v>810</v>
      </c>
      <c r="E15" s="148">
        <f t="shared" si="1"/>
        <v>2.7948855602345906</v>
      </c>
      <c r="F15" s="347">
        <v>276075.9</v>
      </c>
      <c r="G15"/>
      <c r="H15" s="13" t="s">
        <v>109</v>
      </c>
      <c r="I15" s="15">
        <v>114.2019176536943</v>
      </c>
      <c r="J15"/>
      <c r="K15"/>
      <c r="L15"/>
      <c r="M15"/>
    </row>
    <row r="16" spans="1:13" ht="24.75" customHeight="1">
      <c r="A16" s="13" t="s">
        <v>124</v>
      </c>
      <c r="B16" s="15">
        <v>79700.4</v>
      </c>
      <c r="C16" s="15">
        <f t="shared" si="0"/>
        <v>108.31802120141343</v>
      </c>
      <c r="D16" s="63">
        <v>1880</v>
      </c>
      <c r="E16" s="148">
        <f t="shared" si="1"/>
        <v>0.8467158474016624</v>
      </c>
      <c r="F16" s="347">
        <v>73580</v>
      </c>
      <c r="G16"/>
      <c r="H16" s="13" t="s">
        <v>158</v>
      </c>
      <c r="I16" s="15">
        <v>112.49166440720198</v>
      </c>
      <c r="J16"/>
      <c r="K16"/>
      <c r="L16"/>
      <c r="M16"/>
    </row>
    <row r="17" spans="1:13" ht="24.75" customHeight="1">
      <c r="A17" s="13" t="s">
        <v>115</v>
      </c>
      <c r="B17" s="15">
        <v>38027.5</v>
      </c>
      <c r="C17" s="15">
        <f t="shared" si="0"/>
        <v>110.84634107239152</v>
      </c>
      <c r="D17" s="63">
        <v>1837</v>
      </c>
      <c r="E17" s="148">
        <f t="shared" si="1"/>
        <v>0.4039940437822987</v>
      </c>
      <c r="F17" s="347">
        <v>34306.5</v>
      </c>
      <c r="G17"/>
      <c r="H17" s="13" t="s">
        <v>134</v>
      </c>
      <c r="I17" s="15">
        <v>111.03460537587483</v>
      </c>
      <c r="J17"/>
      <c r="K17"/>
      <c r="L17"/>
      <c r="M17"/>
    </row>
    <row r="18" spans="1:13" ht="24.75" customHeight="1">
      <c r="A18" s="13" t="s">
        <v>113</v>
      </c>
      <c r="B18" s="15">
        <v>3659.7</v>
      </c>
      <c r="C18" s="15">
        <f t="shared" si="0"/>
        <v>39.07806643815869</v>
      </c>
      <c r="D18" s="63">
        <v>279</v>
      </c>
      <c r="E18" s="148">
        <f t="shared" si="1"/>
        <v>0.03887967923292561</v>
      </c>
      <c r="F18" s="347">
        <v>9365.1</v>
      </c>
      <c r="G18"/>
      <c r="H18" s="13" t="s">
        <v>115</v>
      </c>
      <c r="I18" s="15">
        <v>110.84634107239152</v>
      </c>
      <c r="J18"/>
      <c r="K18"/>
      <c r="L18"/>
      <c r="M18"/>
    </row>
    <row r="19" spans="1:13" ht="24.75" customHeight="1">
      <c r="A19" s="13" t="s">
        <v>122</v>
      </c>
      <c r="B19" s="15">
        <v>24402.5</v>
      </c>
      <c r="C19" s="15">
        <f t="shared" si="0"/>
        <v>120.6282903680269</v>
      </c>
      <c r="D19" s="63">
        <v>957</v>
      </c>
      <c r="E19" s="148">
        <f t="shared" si="1"/>
        <v>0.2592456683557306</v>
      </c>
      <c r="F19" s="347">
        <v>20229.5</v>
      </c>
      <c r="G19"/>
      <c r="H19" s="13" t="s">
        <v>128</v>
      </c>
      <c r="I19" s="15">
        <v>108.50476130415589</v>
      </c>
      <c r="J19"/>
      <c r="K19"/>
      <c r="L19"/>
      <c r="M19"/>
    </row>
    <row r="20" spans="1:13" ht="24.75" customHeight="1">
      <c r="A20" s="13" t="s">
        <v>126</v>
      </c>
      <c r="B20" s="15">
        <v>16035.7</v>
      </c>
      <c r="C20" s="15">
        <f t="shared" si="0"/>
        <v>154.72500964878427</v>
      </c>
      <c r="D20" s="63">
        <v>771</v>
      </c>
      <c r="E20" s="148">
        <f t="shared" si="1"/>
        <v>0.17035901092314268</v>
      </c>
      <c r="F20" s="347">
        <v>10364</v>
      </c>
      <c r="G20"/>
      <c r="H20" s="13" t="s">
        <v>124</v>
      </c>
      <c r="I20" s="15">
        <v>108.31802120141343</v>
      </c>
      <c r="J20"/>
      <c r="K20"/>
      <c r="L20"/>
      <c r="M20"/>
    </row>
    <row r="21" spans="1:13" ht="24.75" customHeight="1">
      <c r="A21" s="13" t="s">
        <v>127</v>
      </c>
      <c r="B21" s="15">
        <v>5831</v>
      </c>
      <c r="C21" s="15">
        <f t="shared" si="0"/>
        <v>120.2020202020202</v>
      </c>
      <c r="D21" s="63">
        <v>507</v>
      </c>
      <c r="E21" s="148">
        <f t="shared" si="1"/>
        <v>0.06194699281558303</v>
      </c>
      <c r="F21" s="347">
        <v>4851</v>
      </c>
      <c r="G21"/>
      <c r="H21" s="13" t="s">
        <v>130</v>
      </c>
      <c r="I21" s="15">
        <v>105.61622737932723</v>
      </c>
      <c r="J21"/>
      <c r="K21"/>
      <c r="L21"/>
      <c r="M21"/>
    </row>
    <row r="22" spans="1:13" ht="24.75" customHeight="1">
      <c r="A22" s="13" t="s">
        <v>125</v>
      </c>
      <c r="B22" s="15">
        <v>2788.1</v>
      </c>
      <c r="C22" s="15">
        <f t="shared" si="0"/>
        <v>48.09639634977316</v>
      </c>
      <c r="D22" s="63">
        <v>240</v>
      </c>
      <c r="E22" s="148">
        <f t="shared" si="1"/>
        <v>0.029620032699215752</v>
      </c>
      <c r="F22" s="347">
        <v>5796.9</v>
      </c>
      <c r="G22"/>
      <c r="H22" s="13" t="s">
        <v>121</v>
      </c>
      <c r="I22" s="15">
        <v>99.63967486941705</v>
      </c>
      <c r="J22">
        <v>1</v>
      </c>
      <c r="K22" s="16">
        <f>100-I22</f>
        <v>0.36032513058295024</v>
      </c>
      <c r="L22"/>
      <c r="M22"/>
    </row>
    <row r="23" spans="1:13" ht="24.75" customHeight="1">
      <c r="A23" s="13" t="s">
        <v>129</v>
      </c>
      <c r="B23" s="15">
        <v>15325.7</v>
      </c>
      <c r="C23" s="15">
        <f t="shared" si="0"/>
        <v>117.73332411483182</v>
      </c>
      <c r="D23" s="63">
        <v>493</v>
      </c>
      <c r="E23" s="148">
        <f t="shared" si="1"/>
        <v>0.16281615979999672</v>
      </c>
      <c r="F23" s="347">
        <v>13017.3</v>
      </c>
      <c r="G23"/>
      <c r="H23" s="13" t="s">
        <v>136</v>
      </c>
      <c r="I23" s="15">
        <v>99.05816862998678</v>
      </c>
      <c r="J23">
        <v>2</v>
      </c>
      <c r="K23" s="16">
        <f aca="true" t="shared" si="2" ref="K23:K32">100-I23</f>
        <v>0.9418313700132188</v>
      </c>
      <c r="L23"/>
      <c r="M23"/>
    </row>
    <row r="24" spans="1:13" ht="24.75" customHeight="1">
      <c r="A24" s="13" t="s">
        <v>131</v>
      </c>
      <c r="B24" s="15">
        <v>12435.9</v>
      </c>
      <c r="C24" s="15">
        <f t="shared" si="0"/>
        <v>68.88397753331782</v>
      </c>
      <c r="D24" s="63">
        <v>427</v>
      </c>
      <c r="E24" s="148">
        <f t="shared" si="1"/>
        <v>0.13211569335539514</v>
      </c>
      <c r="F24" s="347">
        <v>18053.4</v>
      </c>
      <c r="G24"/>
      <c r="H24" s="13" t="s">
        <v>117</v>
      </c>
      <c r="I24" s="15">
        <v>96.25517539703792</v>
      </c>
      <c r="J24">
        <v>3</v>
      </c>
      <c r="K24" s="16">
        <f t="shared" si="2"/>
        <v>3.7448246029620833</v>
      </c>
      <c r="L24"/>
      <c r="M24"/>
    </row>
    <row r="25" spans="1:13" ht="24.75" customHeight="1">
      <c r="A25" s="13" t="s">
        <v>133</v>
      </c>
      <c r="B25" s="15">
        <v>46486.1</v>
      </c>
      <c r="C25" s="15">
        <f t="shared" si="0"/>
        <v>120.51554596904029</v>
      </c>
      <c r="D25" s="63">
        <v>1961</v>
      </c>
      <c r="E25" s="148">
        <f t="shared" si="1"/>
        <v>0.49385595999390747</v>
      </c>
      <c r="F25" s="347">
        <v>38572.7</v>
      </c>
      <c r="G25"/>
      <c r="H25" s="13" t="s">
        <v>120</v>
      </c>
      <c r="I25" s="15">
        <v>95.29241777351808</v>
      </c>
      <c r="J25">
        <v>4</v>
      </c>
      <c r="K25" s="16">
        <f t="shared" si="2"/>
        <v>4.707582226481918</v>
      </c>
      <c r="L25"/>
      <c r="M25"/>
    </row>
    <row r="26" spans="1:13" ht="24.75" customHeight="1">
      <c r="A26" s="13" t="s">
        <v>134</v>
      </c>
      <c r="B26" s="15">
        <v>6869.6</v>
      </c>
      <c r="C26" s="15">
        <f t="shared" si="0"/>
        <v>111.03460537587483</v>
      </c>
      <c r="D26" s="63">
        <v>528</v>
      </c>
      <c r="E26" s="148">
        <f t="shared" si="1"/>
        <v>0.07298080292332862</v>
      </c>
      <c r="F26" s="347">
        <v>6186.9</v>
      </c>
      <c r="G26"/>
      <c r="H26" s="13" t="s">
        <v>118</v>
      </c>
      <c r="I26" s="15">
        <v>91.37071818328228</v>
      </c>
      <c r="J26">
        <v>5</v>
      </c>
      <c r="K26" s="16">
        <f t="shared" si="2"/>
        <v>8.629281816717722</v>
      </c>
      <c r="L26"/>
      <c r="M26"/>
    </row>
    <row r="27" spans="1:13" ht="24.75" customHeight="1">
      <c r="A27" s="13" t="s">
        <v>135</v>
      </c>
      <c r="B27" s="15">
        <v>9377.2</v>
      </c>
      <c r="C27" s="15">
        <f t="shared" si="0"/>
        <v>128.287844585813</v>
      </c>
      <c r="D27" s="63">
        <v>634</v>
      </c>
      <c r="E27" s="148">
        <f t="shared" si="1"/>
        <v>0.09962087824220292</v>
      </c>
      <c r="F27" s="347">
        <v>7309.5</v>
      </c>
      <c r="G27"/>
      <c r="H27" s="13" t="s">
        <v>112</v>
      </c>
      <c r="I27" s="15">
        <v>81.33661133563854</v>
      </c>
      <c r="J27">
        <v>6</v>
      </c>
      <c r="K27" s="16">
        <f t="shared" si="2"/>
        <v>18.663388664361463</v>
      </c>
      <c r="L27"/>
      <c r="M27"/>
    </row>
    <row r="28" spans="1:13" ht="24.75" customHeight="1">
      <c r="A28" s="13" t="s">
        <v>118</v>
      </c>
      <c r="B28" s="15">
        <v>100419.8</v>
      </c>
      <c r="C28" s="15">
        <f t="shared" si="0"/>
        <v>91.37071818328228</v>
      </c>
      <c r="D28" s="63">
        <v>2449</v>
      </c>
      <c r="E28" s="148">
        <f t="shared" si="1"/>
        <v>1.066833241149423</v>
      </c>
      <c r="F28" s="347">
        <v>109903.7</v>
      </c>
      <c r="G28"/>
      <c r="H28" s="13" t="s">
        <v>131</v>
      </c>
      <c r="I28" s="15">
        <v>68.88397753331782</v>
      </c>
      <c r="J28">
        <v>7</v>
      </c>
      <c r="K28" s="16">
        <f t="shared" si="2"/>
        <v>31.116022466682182</v>
      </c>
      <c r="L28"/>
      <c r="M28"/>
    </row>
    <row r="29" spans="1:13" ht="24.75" customHeight="1">
      <c r="A29" s="13" t="s">
        <v>136</v>
      </c>
      <c r="B29" s="15">
        <v>10570.2</v>
      </c>
      <c r="C29" s="15">
        <f t="shared" si="0"/>
        <v>99.05816862998678</v>
      </c>
      <c r="D29" s="63">
        <v>494</v>
      </c>
      <c r="E29" s="148">
        <f t="shared" si="1"/>
        <v>0.11229499287588335</v>
      </c>
      <c r="F29" s="347">
        <v>10670.7</v>
      </c>
      <c r="G29"/>
      <c r="H29" s="13" t="s">
        <v>114</v>
      </c>
      <c r="I29" s="15">
        <v>56.02405911668672</v>
      </c>
      <c r="J29">
        <v>8</v>
      </c>
      <c r="K29" s="16">
        <f t="shared" si="2"/>
        <v>43.97594088331328</v>
      </c>
      <c r="L29"/>
      <c r="M29"/>
    </row>
    <row r="30" spans="1:13" ht="24.75" customHeight="1">
      <c r="A30" s="13" t="s">
        <v>128</v>
      </c>
      <c r="B30" s="15">
        <v>8602.8</v>
      </c>
      <c r="C30" s="15">
        <f t="shared" si="0"/>
        <v>108.50476130415589</v>
      </c>
      <c r="D30" s="63">
        <v>819</v>
      </c>
      <c r="E30" s="148">
        <f t="shared" si="1"/>
        <v>0.0913938586509857</v>
      </c>
      <c r="F30" s="347">
        <v>7928.5</v>
      </c>
      <c r="G30"/>
      <c r="H30" s="13" t="s">
        <v>132</v>
      </c>
      <c r="I30" s="15">
        <v>54.75901154878097</v>
      </c>
      <c r="J30">
        <v>9</v>
      </c>
      <c r="K30" s="16">
        <f t="shared" si="2"/>
        <v>45.24098845121903</v>
      </c>
      <c r="L30"/>
      <c r="M30"/>
    </row>
    <row r="31" spans="1:13" ht="24.75" customHeight="1">
      <c r="A31" s="13" t="s">
        <v>132</v>
      </c>
      <c r="B31" s="15">
        <v>11265.9</v>
      </c>
      <c r="C31" s="15">
        <f t="shared" si="0"/>
        <v>54.75901154878097</v>
      </c>
      <c r="D31" s="63">
        <v>494</v>
      </c>
      <c r="E31" s="148">
        <f t="shared" si="1"/>
        <v>0.11968592460316872</v>
      </c>
      <c r="F31" s="347">
        <v>20573.6</v>
      </c>
      <c r="G31"/>
      <c r="H31" s="13" t="s">
        <v>125</v>
      </c>
      <c r="I31" s="15">
        <v>48.09639634977316</v>
      </c>
      <c r="J31">
        <v>10</v>
      </c>
      <c r="K31" s="16">
        <f t="shared" si="2"/>
        <v>51.90360365022684</v>
      </c>
      <c r="L31"/>
      <c r="M31"/>
    </row>
    <row r="32" spans="1:13" ht="24.75" customHeight="1">
      <c r="A32" s="13" t="s">
        <v>130</v>
      </c>
      <c r="B32" s="15">
        <v>18104.1</v>
      </c>
      <c r="C32" s="15">
        <f t="shared" si="0"/>
        <v>105.61622737932723</v>
      </c>
      <c r="D32" s="63">
        <v>1006</v>
      </c>
      <c r="E32" s="148">
        <f t="shared" si="1"/>
        <v>0.1923331422796427</v>
      </c>
      <c r="F32" s="347">
        <v>17141.4</v>
      </c>
      <c r="G32"/>
      <c r="H32" s="13" t="s">
        <v>113</v>
      </c>
      <c r="I32" s="15">
        <v>39.07806643815869</v>
      </c>
      <c r="J32">
        <v>11</v>
      </c>
      <c r="K32" s="16">
        <f t="shared" si="2"/>
        <v>60.92193356184131</v>
      </c>
      <c r="L32"/>
      <c r="M32"/>
    </row>
    <row r="33" spans="1:13" ht="24.75" customHeight="1">
      <c r="A33" s="13" t="s">
        <v>108</v>
      </c>
      <c r="B33" s="15">
        <v>7188930.5</v>
      </c>
      <c r="C33" s="15">
        <f t="shared" si="0"/>
        <v>101.99916175146271</v>
      </c>
      <c r="D33" s="63">
        <v>11743</v>
      </c>
      <c r="E33" s="148">
        <f t="shared" si="1"/>
        <v>76.37328520583532</v>
      </c>
      <c r="F33" s="347">
        <v>7048029</v>
      </c>
      <c r="G33"/>
      <c r="J33"/>
      <c r="K33"/>
      <c r="L33"/>
      <c r="M33"/>
    </row>
    <row r="34" spans="1:13" ht="24.75" customHeight="1">
      <c r="A34" s="13" t="s">
        <v>116</v>
      </c>
      <c r="B34" s="15">
        <v>564653.1</v>
      </c>
      <c r="C34" s="15">
        <f t="shared" si="0"/>
        <v>154.30880338299664</v>
      </c>
      <c r="D34" s="63">
        <v>5815</v>
      </c>
      <c r="E34" s="148">
        <f t="shared" si="1"/>
        <v>5.998724323271597</v>
      </c>
      <c r="F34" s="347">
        <v>365924.1</v>
      </c>
      <c r="G34"/>
      <c r="H34" s="13" t="s">
        <v>110</v>
      </c>
      <c r="I34" s="15">
        <v>203.96577257257945</v>
      </c>
      <c r="J34"/>
      <c r="K34"/>
      <c r="L34"/>
      <c r="M34"/>
    </row>
    <row r="35" spans="1:13" ht="24.75" customHeight="1">
      <c r="A35" s="13" t="s">
        <v>110</v>
      </c>
      <c r="B35" s="15">
        <v>533699.9</v>
      </c>
      <c r="C35" s="15">
        <f t="shared" si="0"/>
        <v>203.96577257257945</v>
      </c>
      <c r="D35" s="63">
        <v>5468</v>
      </c>
      <c r="E35" s="148">
        <f t="shared" si="1"/>
        <v>5.669885760757569</v>
      </c>
      <c r="F35" s="347">
        <v>261661.5</v>
      </c>
      <c r="G35"/>
      <c r="H35" s="13" t="s">
        <v>116</v>
      </c>
      <c r="I35" s="15">
        <v>154.30880338299664</v>
      </c>
      <c r="J35"/>
      <c r="K35"/>
      <c r="L35"/>
      <c r="M35"/>
    </row>
    <row r="36" spans="1:13" ht="24.75" customHeight="1">
      <c r="A36" s="13" t="s">
        <v>111</v>
      </c>
      <c r="B36" s="15">
        <v>75338.4</v>
      </c>
      <c r="C36" s="15">
        <f t="shared" si="0"/>
        <v>59.874970395672754</v>
      </c>
      <c r="D36" s="63">
        <v>1522</v>
      </c>
      <c r="E36" s="148">
        <f t="shared" si="1"/>
        <v>0.8003751197972081</v>
      </c>
      <c r="F36" s="347">
        <v>125826.2</v>
      </c>
      <c r="G36"/>
      <c r="H36" s="13" t="s">
        <v>123</v>
      </c>
      <c r="I36" s="15">
        <v>111.2040096477485</v>
      </c>
      <c r="J36"/>
      <c r="K36"/>
      <c r="L36"/>
      <c r="M36"/>
    </row>
    <row r="37" spans="1:11" ht="24.75" customHeight="1">
      <c r="A37" s="13" t="s">
        <v>123</v>
      </c>
      <c r="B37" s="15">
        <v>274190.5</v>
      </c>
      <c r="C37" s="15">
        <f t="shared" si="0"/>
        <v>111.2040096477485</v>
      </c>
      <c r="D37" s="63">
        <v>2767</v>
      </c>
      <c r="E37" s="148">
        <f t="shared" si="1"/>
        <v>2.9129269308182337</v>
      </c>
      <c r="F37" s="347">
        <v>246565.3</v>
      </c>
      <c r="G37"/>
      <c r="H37" s="13" t="s">
        <v>108</v>
      </c>
      <c r="I37" s="15">
        <v>101.99916175146271</v>
      </c>
      <c r="J37"/>
      <c r="K37" s="16"/>
    </row>
    <row r="38" spans="6:11" ht="18.75">
      <c r="F38">
        <f>SUM(F8:F37)</f>
        <v>8834379.1</v>
      </c>
      <c r="G38"/>
      <c r="H38" s="13" t="s">
        <v>111</v>
      </c>
      <c r="I38" s="15">
        <v>59.874970395672754</v>
      </c>
      <c r="J38"/>
      <c r="K38"/>
    </row>
    <row r="39" spans="6:11" ht="12.75">
      <c r="F39"/>
      <c r="G39"/>
      <c r="H39"/>
      <c r="I39"/>
      <c r="J39"/>
      <c r="K39"/>
    </row>
    <row r="40" spans="6:11" ht="12.75">
      <c r="F40"/>
      <c r="G40"/>
      <c r="H40"/>
      <c r="I40"/>
      <c r="J40"/>
      <c r="K40"/>
    </row>
    <row r="41" spans="2:11" ht="12.75">
      <c r="B41" s="62">
        <f>SUM(B33:B37)</f>
        <v>8636812.4</v>
      </c>
      <c r="C41" s="4">
        <v>957500</v>
      </c>
      <c r="D41" s="74">
        <f>B41/C41*1000</f>
        <v>9020.169608355092</v>
      </c>
      <c r="F41"/>
      <c r="G41"/>
      <c r="H41">
        <v>23306</v>
      </c>
      <c r="I41"/>
      <c r="J41"/>
      <c r="K41"/>
    </row>
    <row r="42" spans="2:11" ht="18.75">
      <c r="B42" s="62">
        <f>SUM(B8:B32)</f>
        <v>776074</v>
      </c>
      <c r="C42" s="4">
        <v>575236</v>
      </c>
      <c r="D42" s="74">
        <f>B42/C42*1000</f>
        <v>1349.140178987407</v>
      </c>
      <c r="F42" s="15"/>
      <c r="G42"/>
      <c r="H42">
        <v>558</v>
      </c>
      <c r="I42"/>
      <c r="J42"/>
      <c r="K42"/>
    </row>
    <row r="43" spans="2:11" ht="19.5">
      <c r="B43" s="62">
        <f>SUM(B41:B42)</f>
        <v>9412886.4</v>
      </c>
      <c r="C43" s="4">
        <f>SUM(C41:C42)</f>
        <v>1532736</v>
      </c>
      <c r="D43" s="74">
        <f>B43/C43*1000</f>
        <v>6141.23136665414</v>
      </c>
      <c r="F43" s="2"/>
      <c r="G43"/>
      <c r="H43" s="16">
        <f>H41/H42</f>
        <v>41.76702508960574</v>
      </c>
      <c r="I43"/>
      <c r="J43"/>
      <c r="K43"/>
    </row>
    <row r="46" ht="12.75">
      <c r="D46" s="4">
        <v>6150</v>
      </c>
    </row>
    <row r="47" spans="1:4" ht="18.75">
      <c r="A47" s="13" t="s">
        <v>108</v>
      </c>
      <c r="B47" s="63">
        <v>11743</v>
      </c>
      <c r="D47" s="352">
        <f>B47/$D$46*100</f>
        <v>190.9430894308943</v>
      </c>
    </row>
    <row r="48" spans="1:4" ht="18.75">
      <c r="A48" s="13" t="s">
        <v>116</v>
      </c>
      <c r="B48" s="63">
        <v>5815</v>
      </c>
      <c r="D48" s="352">
        <f aca="true" t="shared" si="3" ref="D48:D76">B48/$D$46*100</f>
        <v>94.5528455284553</v>
      </c>
    </row>
    <row r="49" spans="1:4" ht="18.75">
      <c r="A49" s="13" t="s">
        <v>110</v>
      </c>
      <c r="B49" s="63">
        <v>5468</v>
      </c>
      <c r="D49" s="352">
        <f t="shared" si="3"/>
        <v>88.91056910569107</v>
      </c>
    </row>
    <row r="50" spans="1:4" ht="18.75">
      <c r="A50" s="13" t="s">
        <v>123</v>
      </c>
      <c r="B50" s="63">
        <v>2767</v>
      </c>
      <c r="D50" s="352">
        <f t="shared" si="3"/>
        <v>44.99186991869919</v>
      </c>
    </row>
    <row r="51" spans="1:4" ht="18.75">
      <c r="A51" s="13" t="s">
        <v>118</v>
      </c>
      <c r="B51" s="63">
        <v>2449</v>
      </c>
      <c r="D51" s="352">
        <f t="shared" si="3"/>
        <v>39.82113821138211</v>
      </c>
    </row>
    <row r="52" spans="1:4" ht="18.75">
      <c r="A52" s="13" t="s">
        <v>133</v>
      </c>
      <c r="B52" s="63">
        <v>1961</v>
      </c>
      <c r="D52" s="352">
        <f t="shared" si="3"/>
        <v>31.886178861788615</v>
      </c>
    </row>
    <row r="53" spans="1:4" ht="18.75">
      <c r="A53" s="13" t="s">
        <v>124</v>
      </c>
      <c r="B53" s="63">
        <v>1880</v>
      </c>
      <c r="D53" s="352">
        <f t="shared" si="3"/>
        <v>30.569105691056908</v>
      </c>
    </row>
    <row r="54" spans="1:4" ht="18.75">
      <c r="A54" s="13" t="s">
        <v>115</v>
      </c>
      <c r="B54" s="63">
        <v>1837</v>
      </c>
      <c r="D54" s="352">
        <f t="shared" si="3"/>
        <v>29.869918699186993</v>
      </c>
    </row>
    <row r="55" spans="1:4" ht="18.75">
      <c r="A55" s="13" t="s">
        <v>111</v>
      </c>
      <c r="B55" s="63">
        <v>1522</v>
      </c>
      <c r="D55" s="352">
        <f t="shared" si="3"/>
        <v>24.747967479674795</v>
      </c>
    </row>
    <row r="56" spans="1:4" ht="18.75">
      <c r="A56" s="13" t="s">
        <v>158</v>
      </c>
      <c r="B56" s="63">
        <v>1476</v>
      </c>
      <c r="D56" s="352">
        <f t="shared" si="3"/>
        <v>24</v>
      </c>
    </row>
    <row r="57" spans="1:4" ht="18.75">
      <c r="A57" s="13" t="s">
        <v>109</v>
      </c>
      <c r="B57" s="63">
        <v>1048</v>
      </c>
      <c r="D57" s="352">
        <f t="shared" si="3"/>
        <v>17.040650406504064</v>
      </c>
    </row>
    <row r="58" spans="1:4" ht="18.75">
      <c r="A58" s="13" t="s">
        <v>130</v>
      </c>
      <c r="B58" s="63">
        <v>1006</v>
      </c>
      <c r="D58" s="352">
        <f t="shared" si="3"/>
        <v>16.357723577235774</v>
      </c>
    </row>
    <row r="59" spans="1:4" ht="18.75">
      <c r="A59" s="13" t="s">
        <v>122</v>
      </c>
      <c r="B59" s="63">
        <v>957</v>
      </c>
      <c r="D59" s="352">
        <f t="shared" si="3"/>
        <v>15.560975609756097</v>
      </c>
    </row>
    <row r="60" spans="1:4" ht="18.75">
      <c r="A60" s="13" t="s">
        <v>128</v>
      </c>
      <c r="B60" s="63">
        <v>819</v>
      </c>
      <c r="D60" s="352">
        <f t="shared" si="3"/>
        <v>13.317073170731708</v>
      </c>
    </row>
    <row r="61" spans="1:4" ht="18.75">
      <c r="A61" s="13" t="s">
        <v>120</v>
      </c>
      <c r="B61" s="63">
        <v>810</v>
      </c>
      <c r="D61" s="352">
        <f t="shared" si="3"/>
        <v>13.170731707317074</v>
      </c>
    </row>
    <row r="62" spans="1:4" ht="18.75">
      <c r="A62" s="13" t="s">
        <v>126</v>
      </c>
      <c r="B62" s="63">
        <v>771</v>
      </c>
      <c r="D62" s="352">
        <f t="shared" si="3"/>
        <v>12.536585365853659</v>
      </c>
    </row>
    <row r="63" spans="1:4" ht="18.75">
      <c r="A63" s="13" t="s">
        <v>135</v>
      </c>
      <c r="B63" s="63">
        <v>634</v>
      </c>
      <c r="D63" s="352">
        <f t="shared" si="3"/>
        <v>10.308943089430894</v>
      </c>
    </row>
    <row r="64" spans="1:5" ht="18.75">
      <c r="A64" s="13" t="s">
        <v>112</v>
      </c>
      <c r="B64" s="63">
        <v>532</v>
      </c>
      <c r="D64" s="352">
        <f t="shared" si="3"/>
        <v>8.65040650406504</v>
      </c>
      <c r="E64" s="4">
        <v>1</v>
      </c>
    </row>
    <row r="65" spans="1:5" ht="18.75">
      <c r="A65" s="13" t="s">
        <v>134</v>
      </c>
      <c r="B65" s="63">
        <v>528</v>
      </c>
      <c r="C65" s="4">
        <v>1</v>
      </c>
      <c r="D65" s="352">
        <f t="shared" si="3"/>
        <v>8.585365853658537</v>
      </c>
      <c r="E65" s="4">
        <v>2</v>
      </c>
    </row>
    <row r="66" spans="1:5" ht="18.75">
      <c r="A66" s="13" t="s">
        <v>121</v>
      </c>
      <c r="B66" s="63">
        <v>521</v>
      </c>
      <c r="C66" s="4">
        <v>2</v>
      </c>
      <c r="D66" s="352">
        <f t="shared" si="3"/>
        <v>8.471544715447155</v>
      </c>
      <c r="E66" s="4">
        <v>3</v>
      </c>
    </row>
    <row r="67" spans="1:5" ht="18.75">
      <c r="A67" s="13" t="s">
        <v>127</v>
      </c>
      <c r="B67" s="63">
        <v>507</v>
      </c>
      <c r="C67" s="4">
        <v>3</v>
      </c>
      <c r="D67" s="352">
        <f t="shared" si="3"/>
        <v>8.24390243902439</v>
      </c>
      <c r="E67" s="4">
        <v>4</v>
      </c>
    </row>
    <row r="68" spans="1:5" ht="18.75">
      <c r="A68" s="13" t="s">
        <v>136</v>
      </c>
      <c r="B68" s="63">
        <v>494</v>
      </c>
      <c r="C68" s="4">
        <v>4</v>
      </c>
      <c r="D68" s="352">
        <f t="shared" si="3"/>
        <v>8.03252032520325</v>
      </c>
      <c r="E68" s="4">
        <v>5</v>
      </c>
    </row>
    <row r="69" spans="1:5" ht="18.75">
      <c r="A69" s="13" t="s">
        <v>132</v>
      </c>
      <c r="B69" s="63">
        <v>494</v>
      </c>
      <c r="C69" s="4">
        <v>5</v>
      </c>
      <c r="D69" s="352">
        <f t="shared" si="3"/>
        <v>8.03252032520325</v>
      </c>
      <c r="E69" s="4">
        <v>6</v>
      </c>
    </row>
    <row r="70" spans="1:5" ht="18.75">
      <c r="A70" s="13" t="s">
        <v>129</v>
      </c>
      <c r="B70" s="63">
        <v>493</v>
      </c>
      <c r="C70" s="4">
        <v>6</v>
      </c>
      <c r="D70" s="352">
        <f t="shared" si="3"/>
        <v>8.016260162601627</v>
      </c>
      <c r="E70" s="4">
        <v>7</v>
      </c>
    </row>
    <row r="71" spans="1:5" ht="18.75">
      <c r="A71" s="13" t="s">
        <v>119</v>
      </c>
      <c r="B71" s="63">
        <v>467</v>
      </c>
      <c r="C71" s="4">
        <v>7</v>
      </c>
      <c r="D71" s="352">
        <f t="shared" si="3"/>
        <v>7.593495934959349</v>
      </c>
      <c r="E71" s="4">
        <v>8</v>
      </c>
    </row>
    <row r="72" spans="1:5" ht="18.75">
      <c r="A72" s="13" t="s">
        <v>131</v>
      </c>
      <c r="B72" s="63">
        <v>427</v>
      </c>
      <c r="D72" s="352">
        <f t="shared" si="3"/>
        <v>6.943089430894308</v>
      </c>
      <c r="E72" s="4">
        <v>9</v>
      </c>
    </row>
    <row r="73" spans="1:5" ht="18.75">
      <c r="A73" s="13" t="s">
        <v>114</v>
      </c>
      <c r="B73" s="63">
        <v>337</v>
      </c>
      <c r="D73" s="352">
        <f t="shared" si="3"/>
        <v>5.479674796747967</v>
      </c>
      <c r="E73" s="4">
        <v>10</v>
      </c>
    </row>
    <row r="74" spans="1:5" ht="18.75">
      <c r="A74" s="13" t="s">
        <v>113</v>
      </c>
      <c r="B74" s="63">
        <v>279</v>
      </c>
      <c r="D74" s="352">
        <f t="shared" si="3"/>
        <v>4.536585365853658</v>
      </c>
      <c r="E74" s="4">
        <v>11</v>
      </c>
    </row>
    <row r="75" spans="1:5" ht="18.75">
      <c r="A75" s="13" t="s">
        <v>117</v>
      </c>
      <c r="B75" s="63">
        <v>254</v>
      </c>
      <c r="D75" s="352">
        <f t="shared" si="3"/>
        <v>4.130081300813008</v>
      </c>
      <c r="E75" s="4">
        <v>12</v>
      </c>
    </row>
    <row r="76" spans="1:4" ht="18.75">
      <c r="A76" s="13" t="s">
        <v>125</v>
      </c>
      <c r="B76" s="63">
        <v>240</v>
      </c>
      <c r="C76" s="4">
        <f>B47/B76</f>
        <v>48.92916666666667</v>
      </c>
      <c r="D76" s="352">
        <f t="shared" si="3"/>
        <v>3.902439024390244</v>
      </c>
    </row>
    <row r="77" spans="1:4" ht="18.75">
      <c r="A77" s="13"/>
      <c r="B77" s="15"/>
      <c r="D77" s="62"/>
    </row>
    <row r="80" spans="1:2" ht="15">
      <c r="A80" s="4" t="s">
        <v>118</v>
      </c>
      <c r="B80" s="335">
        <v>42.56032171581769</v>
      </c>
    </row>
    <row r="81" spans="1:2" ht="15">
      <c r="A81" s="4" t="s">
        <v>133</v>
      </c>
      <c r="B81" s="335">
        <v>32.47319034852547</v>
      </c>
    </row>
    <row r="82" spans="1:2" ht="15">
      <c r="A82" s="4" t="s">
        <v>115</v>
      </c>
      <c r="B82" s="335">
        <v>29.99329758713137</v>
      </c>
    </row>
    <row r="83" spans="1:2" ht="15">
      <c r="A83" s="4" t="s">
        <v>124</v>
      </c>
      <c r="B83" s="335">
        <v>29.624664879356565</v>
      </c>
    </row>
    <row r="84" spans="1:2" ht="15">
      <c r="A84" s="4" t="s">
        <v>158</v>
      </c>
      <c r="B84" s="335">
        <v>25.770777479892757</v>
      </c>
    </row>
    <row r="85" spans="1:2" ht="15">
      <c r="A85" s="4" t="s">
        <v>122</v>
      </c>
      <c r="B85" s="335">
        <v>15.91823056300268</v>
      </c>
    </row>
    <row r="86" spans="1:2" ht="15">
      <c r="A86" s="4" t="s">
        <v>109</v>
      </c>
      <c r="B86" s="335">
        <v>15.080428954423592</v>
      </c>
    </row>
    <row r="87" spans="1:2" ht="15">
      <c r="A87" s="4" t="s">
        <v>130</v>
      </c>
      <c r="B87" s="335">
        <v>14.812332439678283</v>
      </c>
    </row>
    <row r="88" spans="1:2" ht="15">
      <c r="A88" s="4" t="s">
        <v>126</v>
      </c>
      <c r="B88" s="335">
        <v>13.237265415549599</v>
      </c>
    </row>
    <row r="89" spans="1:2" ht="15">
      <c r="A89" s="4" t="s">
        <v>128</v>
      </c>
      <c r="B89" s="335">
        <v>12.701072386058982</v>
      </c>
    </row>
    <row r="90" spans="1:2" ht="15">
      <c r="A90" s="4" t="s">
        <v>120</v>
      </c>
      <c r="B90" s="335">
        <v>12.365951742627345</v>
      </c>
    </row>
    <row r="91" spans="1:2" ht="15">
      <c r="A91" s="4" t="s">
        <v>112</v>
      </c>
      <c r="B91" s="335">
        <v>10.22117962466488</v>
      </c>
    </row>
    <row r="92" spans="1:3" ht="15">
      <c r="A92" s="4" t="s">
        <v>135</v>
      </c>
      <c r="B92" s="335">
        <v>8.713136729222521</v>
      </c>
      <c r="C92" s="4">
        <v>1</v>
      </c>
    </row>
    <row r="93" spans="1:3" ht="15">
      <c r="A93" s="4" t="s">
        <v>134</v>
      </c>
      <c r="B93" s="335">
        <v>8.579088471849866</v>
      </c>
      <c r="C93" s="4">
        <v>2</v>
      </c>
    </row>
    <row r="94" spans="1:3" ht="15">
      <c r="A94" s="4" t="s">
        <v>121</v>
      </c>
      <c r="B94" s="335">
        <v>8.14343163538874</v>
      </c>
      <c r="C94" s="4">
        <v>3</v>
      </c>
    </row>
    <row r="95" spans="1:3" ht="15">
      <c r="A95" s="4" t="s">
        <v>136</v>
      </c>
      <c r="B95" s="335">
        <v>8.14343163538874</v>
      </c>
      <c r="C95" s="4">
        <v>4</v>
      </c>
    </row>
    <row r="96" spans="1:3" ht="15">
      <c r="A96" s="4" t="s">
        <v>129</v>
      </c>
      <c r="B96" s="335">
        <v>8.04289544235925</v>
      </c>
      <c r="C96" s="4">
        <v>5</v>
      </c>
    </row>
    <row r="97" spans="1:3" ht="15">
      <c r="A97" s="4" t="s">
        <v>127</v>
      </c>
      <c r="B97" s="335">
        <v>7.7077747989276135</v>
      </c>
      <c r="C97" s="4">
        <v>6</v>
      </c>
    </row>
    <row r="98" spans="1:3" ht="15">
      <c r="A98" s="4" t="s">
        <v>132</v>
      </c>
      <c r="B98" s="335">
        <v>7.339142091152814</v>
      </c>
      <c r="C98" s="4">
        <v>7</v>
      </c>
    </row>
    <row r="99" spans="1:3" ht="15">
      <c r="A99" s="4" t="s">
        <v>131</v>
      </c>
      <c r="B99" s="335">
        <v>6.869973190348526</v>
      </c>
      <c r="C99" s="4">
        <v>8</v>
      </c>
    </row>
    <row r="100" spans="1:3" ht="15">
      <c r="A100" s="4" t="s">
        <v>114</v>
      </c>
      <c r="B100" s="335">
        <v>6.400804289544236</v>
      </c>
      <c r="C100" s="4">
        <v>9</v>
      </c>
    </row>
    <row r="101" spans="1:3" ht="15">
      <c r="A101" s="4" t="s">
        <v>119</v>
      </c>
      <c r="B101" s="335">
        <v>6.1997319034852545</v>
      </c>
      <c r="C101" s="4">
        <v>10</v>
      </c>
    </row>
    <row r="102" spans="1:3" ht="15">
      <c r="A102" s="4" t="s">
        <v>117</v>
      </c>
      <c r="B102" s="335">
        <v>5.127345844504021</v>
      </c>
      <c r="C102" s="4">
        <v>11</v>
      </c>
    </row>
    <row r="103" spans="1:3" ht="15">
      <c r="A103" s="4" t="s">
        <v>113</v>
      </c>
      <c r="B103" s="335">
        <v>4.624664879356569</v>
      </c>
      <c r="C103" s="4">
        <v>12</v>
      </c>
    </row>
    <row r="104" spans="1:3" ht="15">
      <c r="A104" s="4" t="s">
        <v>125</v>
      </c>
      <c r="B104" s="335">
        <v>3.753351206434316</v>
      </c>
      <c r="C104" s="4">
        <v>13</v>
      </c>
    </row>
    <row r="105" ht="15">
      <c r="B105" s="335"/>
    </row>
    <row r="106" spans="1:2" ht="15">
      <c r="A106" s="4" t="s">
        <v>108</v>
      </c>
      <c r="B106" s="335">
        <v>192.79490616621985</v>
      </c>
    </row>
    <row r="107" spans="1:2" ht="15">
      <c r="A107" s="4" t="s">
        <v>116</v>
      </c>
      <c r="B107" s="335">
        <v>90.11394101876675</v>
      </c>
    </row>
    <row r="108" spans="1:2" ht="15">
      <c r="A108" s="4" t="s">
        <v>110</v>
      </c>
      <c r="B108" s="335">
        <v>83.6461126005362</v>
      </c>
    </row>
    <row r="109" spans="1:2" ht="15">
      <c r="A109" s="4" t="s">
        <v>123</v>
      </c>
      <c r="B109" s="335">
        <v>47.38605898123324</v>
      </c>
    </row>
    <row r="110" spans="1:2" ht="15">
      <c r="A110" s="4" t="s">
        <v>111</v>
      </c>
      <c r="B110" s="335">
        <v>23.357908847184987</v>
      </c>
    </row>
  </sheetData>
  <sheetProtection/>
  <mergeCells count="8">
    <mergeCell ref="A1:D1"/>
    <mergeCell ref="A2:D2"/>
    <mergeCell ref="A3:D3"/>
    <mergeCell ref="A4:D4"/>
    <mergeCell ref="D5:D6"/>
    <mergeCell ref="A5:A6"/>
    <mergeCell ref="B5:B6"/>
    <mergeCell ref="C5:C6"/>
  </mergeCell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2" sqref="A2:IV2"/>
    </sheetView>
  </sheetViews>
  <sheetFormatPr defaultColWidth="9.00390625" defaultRowHeight="12.75"/>
  <cols>
    <col min="1" max="1" width="8.25390625" style="4" customWidth="1"/>
    <col min="2" max="2" width="37.625" style="4" customWidth="1"/>
    <col min="3" max="3" width="16.25390625" style="0" customWidth="1"/>
    <col min="4" max="16384" width="9.125" style="4" customWidth="1"/>
  </cols>
  <sheetData>
    <row r="1" spans="1:3" ht="15.75" customHeight="1">
      <c r="A1" s="39" t="s">
        <v>25</v>
      </c>
      <c r="B1" s="23" t="s">
        <v>279</v>
      </c>
      <c r="C1" t="s">
        <v>280</v>
      </c>
    </row>
    <row r="2" spans="1:3" ht="15.75" customHeight="1">
      <c r="A2" s="10" t="s">
        <v>67</v>
      </c>
      <c r="B2" s="61">
        <v>6150</v>
      </c>
      <c r="C2" s="60">
        <v>106.5</v>
      </c>
    </row>
    <row r="3" ht="15.75" customHeight="1"/>
    <row r="4" spans="1:3" ht="15.75" customHeight="1">
      <c r="A4" s="13" t="s">
        <v>24</v>
      </c>
      <c r="B4" s="63">
        <v>2449</v>
      </c>
      <c r="C4" s="157">
        <v>91.37071818328228</v>
      </c>
    </row>
    <row r="5" spans="1:3" ht="15.75" customHeight="1">
      <c r="A5" s="13" t="s">
        <v>19</v>
      </c>
      <c r="B5" s="63">
        <v>1961</v>
      </c>
      <c r="C5" s="157">
        <v>120.51554596904029</v>
      </c>
    </row>
    <row r="6" spans="1:3" ht="15.75" customHeight="1">
      <c r="A6" s="13" t="s">
        <v>6</v>
      </c>
      <c r="B6" s="63">
        <v>1880</v>
      </c>
      <c r="C6" s="157">
        <v>108.31802120141343</v>
      </c>
    </row>
    <row r="7" spans="1:3" ht="15.75" customHeight="1">
      <c r="A7" s="13" t="s">
        <v>20</v>
      </c>
      <c r="B7" s="63">
        <v>1837</v>
      </c>
      <c r="C7" s="157">
        <v>110.84634107239152</v>
      </c>
    </row>
    <row r="8" spans="1:3" ht="15.75" customHeight="1">
      <c r="A8" s="13" t="s">
        <v>13</v>
      </c>
      <c r="B8" s="63">
        <v>1476</v>
      </c>
      <c r="C8" s="157">
        <v>112.49166440720198</v>
      </c>
    </row>
    <row r="9" spans="1:3" ht="15.75" customHeight="1">
      <c r="A9" s="13" t="s">
        <v>21</v>
      </c>
      <c r="B9" s="63">
        <v>1048</v>
      </c>
      <c r="C9" s="157">
        <v>114.2019176536943</v>
      </c>
    </row>
    <row r="10" spans="1:3" ht="15.75" customHeight="1">
      <c r="A10" s="13" t="s">
        <v>0</v>
      </c>
      <c r="B10" s="63">
        <v>1006</v>
      </c>
      <c r="C10" s="157">
        <v>105.61622737932723</v>
      </c>
    </row>
    <row r="11" spans="1:3" ht="15.75" customHeight="1">
      <c r="A11" s="13" t="s">
        <v>4</v>
      </c>
      <c r="B11" s="63">
        <v>957</v>
      </c>
      <c r="C11" s="157">
        <v>120.6282903680269</v>
      </c>
    </row>
    <row r="12" spans="1:3" ht="15.75" customHeight="1">
      <c r="A12" s="13" t="s">
        <v>2</v>
      </c>
      <c r="B12" s="63">
        <v>819</v>
      </c>
      <c r="C12" s="157">
        <v>108.50476130415589</v>
      </c>
    </row>
    <row r="13" spans="1:3" ht="15.75" customHeight="1">
      <c r="A13" s="13" t="s">
        <v>17</v>
      </c>
      <c r="B13" s="63">
        <v>810</v>
      </c>
      <c r="C13" s="157">
        <v>95.29241777351808</v>
      </c>
    </row>
    <row r="14" spans="1:3" ht="15.75" customHeight="1">
      <c r="A14" s="13" t="s">
        <v>22</v>
      </c>
      <c r="B14" s="63">
        <v>771</v>
      </c>
      <c r="C14" s="157">
        <v>154.72500964878427</v>
      </c>
    </row>
    <row r="15" spans="1:3" ht="15.75" customHeight="1">
      <c r="A15" s="13" t="s">
        <v>9</v>
      </c>
      <c r="B15" s="63">
        <v>634</v>
      </c>
      <c r="C15" s="157">
        <v>128.287844585813</v>
      </c>
    </row>
    <row r="16" spans="1:3" ht="15.75" customHeight="1">
      <c r="A16" s="13" t="s">
        <v>10</v>
      </c>
      <c r="B16" s="63">
        <v>532</v>
      </c>
      <c r="C16" s="157">
        <v>81.33661133563854</v>
      </c>
    </row>
    <row r="17" spans="1:3" ht="15.75" customHeight="1">
      <c r="A17" s="13" t="s">
        <v>23</v>
      </c>
      <c r="B17" s="63">
        <v>528</v>
      </c>
      <c r="C17" s="157">
        <v>111.03460537587483</v>
      </c>
    </row>
    <row r="18" spans="1:3" ht="15.75" customHeight="1">
      <c r="A18" s="13" t="s">
        <v>5</v>
      </c>
      <c r="B18" s="63">
        <v>521</v>
      </c>
      <c r="C18" s="157">
        <v>99.63967486941705</v>
      </c>
    </row>
    <row r="19" spans="1:3" ht="15.75" customHeight="1">
      <c r="A19" s="13" t="s">
        <v>15</v>
      </c>
      <c r="B19" s="63">
        <v>507</v>
      </c>
      <c r="C19" s="157">
        <v>120.2020202020202</v>
      </c>
    </row>
    <row r="20" spans="1:3" ht="15.75" customHeight="1">
      <c r="A20" s="13" t="s">
        <v>8</v>
      </c>
      <c r="B20" s="63">
        <v>494</v>
      </c>
      <c r="C20" s="157">
        <v>99.05816862998678</v>
      </c>
    </row>
    <row r="21" spans="1:3" ht="15.75" customHeight="1">
      <c r="A21" s="13" t="s">
        <v>68</v>
      </c>
      <c r="B21" s="63">
        <v>494</v>
      </c>
      <c r="C21" s="157">
        <v>54.75901154878097</v>
      </c>
    </row>
    <row r="22" spans="1:3" ht="15.75" customHeight="1">
      <c r="A22" s="13" t="s">
        <v>14</v>
      </c>
      <c r="B22" s="63">
        <v>493</v>
      </c>
      <c r="C22" s="157">
        <v>117.73332411483182</v>
      </c>
    </row>
    <row r="23" spans="1:3" ht="15.75" customHeight="1">
      <c r="A23" s="13" t="s">
        <v>12</v>
      </c>
      <c r="B23" s="63">
        <v>467</v>
      </c>
      <c r="C23" s="157">
        <v>132.47143214613396</v>
      </c>
    </row>
    <row r="24" spans="1:3" ht="15.75" customHeight="1">
      <c r="A24" s="13" t="s">
        <v>11</v>
      </c>
      <c r="B24" s="63">
        <v>427</v>
      </c>
      <c r="C24" s="157">
        <v>68.88397753331782</v>
      </c>
    </row>
    <row r="25" spans="1:3" ht="15.75" customHeight="1">
      <c r="A25" s="13" t="s">
        <v>18</v>
      </c>
      <c r="B25" s="63">
        <v>337</v>
      </c>
      <c r="C25" s="157">
        <v>56.02405911668672</v>
      </c>
    </row>
    <row r="26" spans="1:3" ht="15.75" customHeight="1">
      <c r="A26" s="13" t="s">
        <v>16</v>
      </c>
      <c r="B26" s="63">
        <v>279</v>
      </c>
      <c r="C26" s="157">
        <v>39.07806643815869</v>
      </c>
    </row>
    <row r="27" spans="1:3" ht="15.75" customHeight="1">
      <c r="A27" s="13" t="s">
        <v>1</v>
      </c>
      <c r="B27" s="63">
        <v>254</v>
      </c>
      <c r="C27" s="157">
        <v>96.25517539703792</v>
      </c>
    </row>
    <row r="28" spans="1:3" ht="15.75" customHeight="1">
      <c r="A28" s="13" t="s">
        <v>3</v>
      </c>
      <c r="B28" s="63">
        <v>240</v>
      </c>
      <c r="C28" s="157">
        <v>48.09639634977316</v>
      </c>
    </row>
    <row r="29" ht="15.75" customHeight="1"/>
    <row r="30" spans="1:3" ht="15.75" customHeight="1">
      <c r="A30" s="13" t="s">
        <v>26</v>
      </c>
      <c r="B30" s="63">
        <v>11743</v>
      </c>
      <c r="C30" s="157">
        <v>101.99916175146271</v>
      </c>
    </row>
    <row r="31" spans="1:3" ht="15.75" customHeight="1">
      <c r="A31" s="13" t="s">
        <v>28</v>
      </c>
      <c r="B31" s="63">
        <v>5815</v>
      </c>
      <c r="C31" s="157">
        <v>154.30880338299664</v>
      </c>
    </row>
    <row r="32" spans="1:3" ht="15.75" customHeight="1">
      <c r="A32" s="13" t="s">
        <v>29</v>
      </c>
      <c r="B32" s="63">
        <v>5468</v>
      </c>
      <c r="C32" s="157">
        <v>203.96577257257945</v>
      </c>
    </row>
    <row r="33" spans="1:3" ht="15.75" customHeight="1">
      <c r="A33" s="13" t="s">
        <v>27</v>
      </c>
      <c r="B33" s="63">
        <v>2767</v>
      </c>
      <c r="C33" s="157">
        <v>111.2040096477485</v>
      </c>
    </row>
    <row r="34" spans="1:3" ht="15.75" customHeight="1">
      <c r="A34" s="13" t="s">
        <v>30</v>
      </c>
      <c r="B34" s="63">
        <v>1522</v>
      </c>
      <c r="C34" s="157">
        <v>59.874970395672754</v>
      </c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</sheetData>
  <sheetProtection/>
  <printOptions horizontalCentered="1"/>
  <pageMargins left="0.71" right="0.7874015748031497" top="0.5905511811023623" bottom="0.5905511811023623" header="0" footer="0"/>
  <pageSetup horizontalDpi="600" verticalDpi="6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D58" sqref="D58"/>
    </sheetView>
  </sheetViews>
  <sheetFormatPr defaultColWidth="9.00390625" defaultRowHeight="12.75"/>
  <cols>
    <col min="1" max="1" width="23.375" style="41" customWidth="1"/>
    <col min="2" max="2" width="11.625" style="41" customWidth="1"/>
    <col min="3" max="3" width="12.25390625" style="41" customWidth="1"/>
    <col min="4" max="4" width="11.625" style="41" customWidth="1"/>
    <col min="5" max="5" width="12.625" style="41" customWidth="1"/>
    <col min="6" max="6" width="19.625" style="41" customWidth="1"/>
    <col min="7" max="8" width="9.125" style="41" customWidth="1"/>
    <col min="9" max="9" width="17.625" style="0" customWidth="1"/>
    <col min="10" max="16384" width="9.125" style="41" customWidth="1"/>
  </cols>
  <sheetData>
    <row r="1" spans="1:6" ht="19.5" customHeight="1">
      <c r="A1" s="463" t="s">
        <v>32</v>
      </c>
      <c r="B1" s="463"/>
      <c r="C1" s="463"/>
      <c r="D1" s="463"/>
      <c r="E1" s="463"/>
      <c r="F1" s="463"/>
    </row>
    <row r="2" spans="1:6" ht="19.5" customHeight="1">
      <c r="A2" s="5"/>
      <c r="B2" s="5"/>
      <c r="C2" s="5"/>
      <c r="D2" s="5"/>
      <c r="E2" s="5"/>
      <c r="F2" s="5"/>
    </row>
    <row r="3" spans="1:6" ht="19.5" customHeight="1">
      <c r="A3" s="437" t="s">
        <v>141</v>
      </c>
      <c r="B3" s="437"/>
      <c r="C3" s="437"/>
      <c r="D3" s="437"/>
      <c r="E3" s="437"/>
      <c r="F3" s="437"/>
    </row>
    <row r="4" spans="1:6" ht="19.5" customHeight="1">
      <c r="A4" s="42"/>
      <c r="B4" s="4"/>
      <c r="C4" s="4"/>
      <c r="D4" s="4"/>
      <c r="E4" s="4"/>
      <c r="F4" s="43"/>
    </row>
    <row r="5" spans="1:6" ht="99" customHeight="1">
      <c r="A5" s="44" t="s">
        <v>25</v>
      </c>
      <c r="B5" s="64" t="s">
        <v>281</v>
      </c>
      <c r="C5" s="65" t="s">
        <v>142</v>
      </c>
      <c r="D5" s="64" t="s">
        <v>282</v>
      </c>
      <c r="E5" s="65" t="s">
        <v>142</v>
      </c>
      <c r="F5" s="46" t="s">
        <v>283</v>
      </c>
    </row>
    <row r="6" spans="1:13" ht="35.25" customHeight="1">
      <c r="A6" s="10" t="s">
        <v>137</v>
      </c>
      <c r="B6" s="57">
        <v>23135</v>
      </c>
      <c r="C6" s="33">
        <f aca="true" t="shared" si="0" ref="C6:C32">B6/$B$6*100</f>
        <v>100</v>
      </c>
      <c r="D6" s="57">
        <v>9370</v>
      </c>
      <c r="E6" s="33">
        <f aca="true" t="shared" si="1" ref="E6:E32">D6/$D$6*100</f>
        <v>100</v>
      </c>
      <c r="F6" s="33">
        <f aca="true" t="shared" si="2" ref="F6:F32">B6/D6*100</f>
        <v>246.9050160085379</v>
      </c>
      <c r="G6" s="67">
        <f>D6-B6</f>
        <v>-13765</v>
      </c>
      <c r="H6"/>
      <c r="J6"/>
      <c r="K6"/>
      <c r="L6"/>
      <c r="M6"/>
    </row>
    <row r="7" spans="1:13" ht="19.5" customHeight="1">
      <c r="A7" s="13" t="s">
        <v>107</v>
      </c>
      <c r="B7" s="66">
        <v>381</v>
      </c>
      <c r="C7" s="52">
        <f t="shared" si="0"/>
        <v>1.6468554138750808</v>
      </c>
      <c r="D7" s="66">
        <v>171</v>
      </c>
      <c r="E7" s="52">
        <f t="shared" si="1"/>
        <v>1.824973319103522</v>
      </c>
      <c r="F7" s="52">
        <f t="shared" si="2"/>
        <v>222.80701754385964</v>
      </c>
      <c r="G7" s="41">
        <f>B6/D6*100</f>
        <v>246.9050160085379</v>
      </c>
      <c r="H7"/>
      <c r="J7"/>
      <c r="K7"/>
      <c r="L7"/>
      <c r="M7"/>
    </row>
    <row r="8" spans="1:13" ht="19.5" customHeight="1">
      <c r="A8" s="13" t="s">
        <v>109</v>
      </c>
      <c r="B8" s="66">
        <v>626</v>
      </c>
      <c r="C8" s="52">
        <f t="shared" si="0"/>
        <v>2.7058569267343855</v>
      </c>
      <c r="D8" s="66">
        <v>238</v>
      </c>
      <c r="E8" s="52">
        <f t="shared" si="1"/>
        <v>2.5400213447171827</v>
      </c>
      <c r="F8" s="52">
        <f t="shared" si="2"/>
        <v>263.02521008403363</v>
      </c>
      <c r="G8" s="41">
        <f>100-G7</f>
        <v>-146.9050160085379</v>
      </c>
      <c r="H8"/>
      <c r="J8"/>
      <c r="K8"/>
      <c r="L8"/>
      <c r="M8"/>
    </row>
    <row r="9" spans="1:13" ht="19.5" customHeight="1">
      <c r="A9" s="13" t="s">
        <v>112</v>
      </c>
      <c r="B9" s="66">
        <v>355</v>
      </c>
      <c r="C9" s="52">
        <f t="shared" si="0"/>
        <v>1.534471579857359</v>
      </c>
      <c r="D9" s="66">
        <v>142</v>
      </c>
      <c r="E9" s="52">
        <f t="shared" si="1"/>
        <v>1.5154749199573105</v>
      </c>
      <c r="F9" s="52">
        <f t="shared" si="2"/>
        <v>250</v>
      </c>
      <c r="H9"/>
      <c r="J9"/>
      <c r="K9"/>
      <c r="L9"/>
      <c r="M9"/>
    </row>
    <row r="10" spans="1:13" ht="19.5" customHeight="1">
      <c r="A10" s="13" t="s">
        <v>119</v>
      </c>
      <c r="B10" s="66">
        <v>258</v>
      </c>
      <c r="C10" s="52">
        <f t="shared" si="0"/>
        <v>1.1151934298681652</v>
      </c>
      <c r="D10" s="66">
        <v>100</v>
      </c>
      <c r="E10" s="52">
        <f t="shared" si="1"/>
        <v>1.0672358591248665</v>
      </c>
      <c r="F10" s="52">
        <f t="shared" si="2"/>
        <v>258</v>
      </c>
      <c r="H10"/>
      <c r="J10"/>
      <c r="K10"/>
      <c r="L10"/>
      <c r="M10"/>
    </row>
    <row r="11" spans="1:13" ht="19.5" customHeight="1">
      <c r="A11" s="13" t="s">
        <v>121</v>
      </c>
      <c r="B11" s="66">
        <v>248</v>
      </c>
      <c r="C11" s="52">
        <f t="shared" si="0"/>
        <v>1.0719688783228873</v>
      </c>
      <c r="D11" s="66">
        <v>113</v>
      </c>
      <c r="E11" s="52">
        <f t="shared" si="1"/>
        <v>1.2059765208110993</v>
      </c>
      <c r="F11" s="52">
        <f t="shared" si="2"/>
        <v>219.46902654867256</v>
      </c>
      <c r="H11"/>
      <c r="J11"/>
      <c r="K11"/>
      <c r="L11"/>
      <c r="M11"/>
    </row>
    <row r="12" spans="1:13" ht="19.5" customHeight="1">
      <c r="A12" s="13" t="s">
        <v>120</v>
      </c>
      <c r="B12" s="66">
        <v>589</v>
      </c>
      <c r="C12" s="52">
        <f t="shared" si="0"/>
        <v>2.5459260860168578</v>
      </c>
      <c r="D12" s="66">
        <v>137</v>
      </c>
      <c r="E12" s="52">
        <f t="shared" si="1"/>
        <v>1.4621131270010672</v>
      </c>
      <c r="F12" s="52">
        <f t="shared" si="2"/>
        <v>429.9270072992701</v>
      </c>
      <c r="H12"/>
      <c r="J12"/>
      <c r="K12"/>
      <c r="L12"/>
      <c r="M12"/>
    </row>
    <row r="13" spans="1:13" ht="19.5" customHeight="1">
      <c r="A13" s="13" t="s">
        <v>124</v>
      </c>
      <c r="B13" s="66">
        <v>305</v>
      </c>
      <c r="C13" s="52">
        <f t="shared" si="0"/>
        <v>1.3183488221309703</v>
      </c>
      <c r="D13" s="66">
        <v>131</v>
      </c>
      <c r="E13" s="52">
        <f t="shared" si="1"/>
        <v>1.3980789754535752</v>
      </c>
      <c r="F13" s="52">
        <f t="shared" si="2"/>
        <v>232.82442748091606</v>
      </c>
      <c r="H13"/>
      <c r="J13"/>
      <c r="K13"/>
      <c r="L13"/>
      <c r="M13"/>
    </row>
    <row r="14" spans="1:13" ht="19.5" customHeight="1">
      <c r="A14" s="13" t="s">
        <v>115</v>
      </c>
      <c r="B14" s="66">
        <v>514</v>
      </c>
      <c r="C14" s="52">
        <f t="shared" si="0"/>
        <v>2.2217419494272748</v>
      </c>
      <c r="D14" s="66">
        <v>305</v>
      </c>
      <c r="E14" s="52">
        <f t="shared" si="1"/>
        <v>3.255069370330843</v>
      </c>
      <c r="F14" s="52">
        <f t="shared" si="2"/>
        <v>168.52459016393442</v>
      </c>
      <c r="H14"/>
      <c r="J14"/>
      <c r="K14"/>
      <c r="L14"/>
      <c r="M14"/>
    </row>
    <row r="15" spans="1:13" ht="19.5" customHeight="1">
      <c r="A15" s="13" t="s">
        <v>113</v>
      </c>
      <c r="B15" s="66">
        <v>160</v>
      </c>
      <c r="C15" s="52">
        <f t="shared" si="0"/>
        <v>0.6915928247244435</v>
      </c>
      <c r="D15" s="66">
        <v>129</v>
      </c>
      <c r="E15" s="52">
        <f t="shared" si="1"/>
        <v>1.376734258271078</v>
      </c>
      <c r="F15" s="52">
        <f t="shared" si="2"/>
        <v>124.03100775193798</v>
      </c>
      <c r="H15"/>
      <c r="J15"/>
      <c r="K15"/>
      <c r="L15"/>
      <c r="M15"/>
    </row>
    <row r="16" spans="1:13" ht="19.5" customHeight="1">
      <c r="A16" s="13" t="s">
        <v>122</v>
      </c>
      <c r="B16" s="66">
        <v>376</v>
      </c>
      <c r="C16" s="52">
        <f t="shared" si="0"/>
        <v>1.6252431381024421</v>
      </c>
      <c r="D16" s="66">
        <v>185</v>
      </c>
      <c r="E16" s="52">
        <f t="shared" si="1"/>
        <v>1.9743863393810033</v>
      </c>
      <c r="F16" s="52">
        <f t="shared" si="2"/>
        <v>203.24324324324326</v>
      </c>
      <c r="H16"/>
      <c r="J16"/>
      <c r="K16"/>
      <c r="L16"/>
      <c r="M16"/>
    </row>
    <row r="17" spans="1:13" ht="19.5" customHeight="1">
      <c r="A17" s="13" t="s">
        <v>126</v>
      </c>
      <c r="B17" s="66">
        <v>403</v>
      </c>
      <c r="C17" s="52">
        <f t="shared" si="0"/>
        <v>1.741949427274692</v>
      </c>
      <c r="D17" s="66">
        <v>220</v>
      </c>
      <c r="E17" s="52">
        <f t="shared" si="1"/>
        <v>2.3479188900747063</v>
      </c>
      <c r="F17" s="52">
        <f t="shared" si="2"/>
        <v>183.1818181818182</v>
      </c>
      <c r="H17"/>
      <c r="J17"/>
      <c r="K17"/>
      <c r="L17"/>
      <c r="M17"/>
    </row>
    <row r="18" spans="1:13" ht="19.5" customHeight="1">
      <c r="A18" s="13" t="s">
        <v>127</v>
      </c>
      <c r="B18" s="66">
        <v>192</v>
      </c>
      <c r="C18" s="52">
        <f t="shared" si="0"/>
        <v>0.8299113896693322</v>
      </c>
      <c r="D18" s="66">
        <v>126</v>
      </c>
      <c r="E18" s="52">
        <f t="shared" si="1"/>
        <v>1.344717182497332</v>
      </c>
      <c r="F18" s="52">
        <f t="shared" si="2"/>
        <v>152.38095238095238</v>
      </c>
      <c r="H18"/>
      <c r="J18"/>
      <c r="K18"/>
      <c r="L18"/>
      <c r="M18"/>
    </row>
    <row r="19" spans="1:13" ht="19.5" customHeight="1">
      <c r="A19" s="13" t="s">
        <v>125</v>
      </c>
      <c r="B19" s="66">
        <v>186</v>
      </c>
      <c r="C19" s="52">
        <f t="shared" si="0"/>
        <v>0.8039766587421655</v>
      </c>
      <c r="D19" s="66">
        <v>94</v>
      </c>
      <c r="E19" s="52">
        <f t="shared" si="1"/>
        <v>1.0032017075773745</v>
      </c>
      <c r="F19" s="52">
        <f t="shared" si="2"/>
        <v>197.87234042553192</v>
      </c>
      <c r="H19"/>
      <c r="J19"/>
      <c r="K19"/>
      <c r="L19"/>
      <c r="M19"/>
    </row>
    <row r="20" spans="1:13" ht="19.5" customHeight="1">
      <c r="A20" s="13" t="s">
        <v>129</v>
      </c>
      <c r="B20" s="66">
        <v>287</v>
      </c>
      <c r="C20" s="52">
        <f t="shared" si="0"/>
        <v>1.2405446293494704</v>
      </c>
      <c r="D20" s="66">
        <v>167</v>
      </c>
      <c r="E20" s="52">
        <f t="shared" si="1"/>
        <v>1.7822838847385274</v>
      </c>
      <c r="F20" s="52">
        <f t="shared" si="2"/>
        <v>171.8562874251497</v>
      </c>
      <c r="H20"/>
      <c r="J20"/>
      <c r="K20"/>
      <c r="L20"/>
      <c r="M20"/>
    </row>
    <row r="21" spans="1:13" ht="19.5" customHeight="1">
      <c r="A21" s="13" t="s">
        <v>134</v>
      </c>
      <c r="B21" s="66">
        <v>225</v>
      </c>
      <c r="C21" s="52">
        <f t="shared" si="0"/>
        <v>0.9725524097687486</v>
      </c>
      <c r="D21" s="66">
        <v>115</v>
      </c>
      <c r="E21" s="52">
        <f t="shared" si="1"/>
        <v>1.2273212379935965</v>
      </c>
      <c r="F21" s="52">
        <f t="shared" si="2"/>
        <v>195.65217391304347</v>
      </c>
      <c r="H21"/>
      <c r="J21"/>
      <c r="K21"/>
      <c r="L21"/>
      <c r="M21"/>
    </row>
    <row r="22" spans="1:13" ht="19.5" customHeight="1">
      <c r="A22" s="13" t="s">
        <v>135</v>
      </c>
      <c r="B22" s="66">
        <v>369</v>
      </c>
      <c r="C22" s="52">
        <f t="shared" si="0"/>
        <v>1.5949859520207479</v>
      </c>
      <c r="D22" s="66">
        <v>109</v>
      </c>
      <c r="E22" s="52">
        <f t="shared" si="1"/>
        <v>1.1632870864461047</v>
      </c>
      <c r="F22" s="52">
        <f t="shared" si="2"/>
        <v>338.5321100917431</v>
      </c>
      <c r="H22"/>
      <c r="J22"/>
      <c r="K22"/>
      <c r="L22"/>
      <c r="M22"/>
    </row>
    <row r="23" spans="1:13" ht="19.5" customHeight="1">
      <c r="A23" s="13" t="s">
        <v>118</v>
      </c>
      <c r="B23" s="66">
        <v>797</v>
      </c>
      <c r="C23" s="52">
        <f t="shared" si="0"/>
        <v>3.444996758158634</v>
      </c>
      <c r="D23" s="66">
        <v>202</v>
      </c>
      <c r="E23" s="52">
        <f t="shared" si="1"/>
        <v>2.1558164354322304</v>
      </c>
      <c r="F23" s="52">
        <f t="shared" si="2"/>
        <v>394.55445544554453</v>
      </c>
      <c r="H23"/>
      <c r="J23"/>
      <c r="K23"/>
      <c r="L23"/>
      <c r="M23"/>
    </row>
    <row r="24" spans="1:13" ht="19.5" customHeight="1">
      <c r="A24" s="13" t="s">
        <v>136</v>
      </c>
      <c r="B24" s="66">
        <v>430</v>
      </c>
      <c r="C24" s="52">
        <f t="shared" si="0"/>
        <v>1.8586557164469417</v>
      </c>
      <c r="D24" s="66">
        <v>165</v>
      </c>
      <c r="E24" s="52">
        <f t="shared" si="1"/>
        <v>1.7609391675560297</v>
      </c>
      <c r="F24" s="52">
        <f t="shared" si="2"/>
        <v>260.6060606060606</v>
      </c>
      <c r="H24"/>
      <c r="J24"/>
      <c r="K24"/>
      <c r="L24"/>
      <c r="M24"/>
    </row>
    <row r="25" spans="1:13" ht="19.5" customHeight="1">
      <c r="A25" s="13" t="s">
        <v>128</v>
      </c>
      <c r="B25" s="66">
        <v>280</v>
      </c>
      <c r="C25" s="52">
        <f t="shared" si="0"/>
        <v>1.2102874432677762</v>
      </c>
      <c r="D25" s="66">
        <v>124</v>
      </c>
      <c r="E25" s="52">
        <f t="shared" si="1"/>
        <v>1.3233724653148344</v>
      </c>
      <c r="F25" s="52">
        <f t="shared" si="2"/>
        <v>225.80645161290326</v>
      </c>
      <c r="H25"/>
      <c r="J25"/>
      <c r="K25"/>
      <c r="L25"/>
      <c r="M25"/>
    </row>
    <row r="26" spans="1:13" ht="19.5" customHeight="1">
      <c r="A26" s="13" t="s">
        <v>132</v>
      </c>
      <c r="B26" s="66">
        <v>241</v>
      </c>
      <c r="C26" s="52">
        <f t="shared" si="0"/>
        <v>1.041711692241193</v>
      </c>
      <c r="D26" s="66">
        <v>49</v>
      </c>
      <c r="E26" s="52">
        <f t="shared" si="1"/>
        <v>0.5229455709711847</v>
      </c>
      <c r="F26" s="52">
        <f t="shared" si="2"/>
        <v>491.83673469387753</v>
      </c>
      <c r="H26"/>
      <c r="J26"/>
      <c r="K26"/>
      <c r="L26"/>
      <c r="M26"/>
    </row>
    <row r="27" spans="1:13" ht="19.5" customHeight="1">
      <c r="A27" s="13" t="s">
        <v>130</v>
      </c>
      <c r="B27" s="66">
        <v>285</v>
      </c>
      <c r="C27" s="52">
        <f t="shared" si="0"/>
        <v>1.2318997190404148</v>
      </c>
      <c r="D27" s="66">
        <v>203</v>
      </c>
      <c r="E27" s="52">
        <f t="shared" si="1"/>
        <v>2.166488794023479</v>
      </c>
      <c r="F27" s="52">
        <f t="shared" si="2"/>
        <v>140.39408866995075</v>
      </c>
      <c r="H27"/>
      <c r="J27"/>
      <c r="K27"/>
      <c r="L27"/>
      <c r="M27"/>
    </row>
    <row r="28" spans="1:13" ht="19.5" customHeight="1">
      <c r="A28" s="13" t="s">
        <v>108</v>
      </c>
      <c r="B28" s="66">
        <v>9684</v>
      </c>
      <c r="C28" s="52">
        <f t="shared" si="0"/>
        <v>41.85865571644694</v>
      </c>
      <c r="D28" s="66">
        <v>3900</v>
      </c>
      <c r="E28" s="52">
        <f t="shared" si="1"/>
        <v>41.6221985058698</v>
      </c>
      <c r="F28" s="52">
        <f t="shared" si="2"/>
        <v>248.3076923076923</v>
      </c>
      <c r="H28"/>
      <c r="J28"/>
      <c r="K28"/>
      <c r="L28"/>
      <c r="M28"/>
    </row>
    <row r="29" spans="1:13" ht="19.5" customHeight="1">
      <c r="A29" s="13" t="s">
        <v>116</v>
      </c>
      <c r="B29" s="66">
        <v>1137</v>
      </c>
      <c r="C29" s="52">
        <f t="shared" si="0"/>
        <v>4.914631510698077</v>
      </c>
      <c r="D29" s="66">
        <v>468</v>
      </c>
      <c r="E29" s="52">
        <f t="shared" si="1"/>
        <v>4.994663820704376</v>
      </c>
      <c r="F29" s="52">
        <f t="shared" si="2"/>
        <v>242.94871794871793</v>
      </c>
      <c r="H29"/>
      <c r="J29"/>
      <c r="K29"/>
      <c r="L29"/>
      <c r="M29"/>
    </row>
    <row r="30" spans="1:13" ht="19.5" customHeight="1">
      <c r="A30" s="13" t="s">
        <v>110</v>
      </c>
      <c r="B30" s="66">
        <v>1158</v>
      </c>
      <c r="C30" s="52">
        <f t="shared" si="0"/>
        <v>5.00540306894316</v>
      </c>
      <c r="D30" s="66">
        <v>396</v>
      </c>
      <c r="E30" s="52">
        <f t="shared" si="1"/>
        <v>4.226254002134472</v>
      </c>
      <c r="F30" s="52">
        <f t="shared" si="2"/>
        <v>292.42424242424244</v>
      </c>
      <c r="H30"/>
      <c r="J30"/>
      <c r="K30"/>
      <c r="L30"/>
      <c r="M30"/>
    </row>
    <row r="31" spans="1:13" ht="19.5" customHeight="1">
      <c r="A31" s="13" t="s">
        <v>111</v>
      </c>
      <c r="B31" s="66">
        <v>1074</v>
      </c>
      <c r="C31" s="52">
        <f t="shared" si="0"/>
        <v>4.642316835962826</v>
      </c>
      <c r="D31" s="66">
        <v>563</v>
      </c>
      <c r="E31" s="52">
        <f t="shared" si="1"/>
        <v>6.0085378868729995</v>
      </c>
      <c r="F31" s="52">
        <f t="shared" si="2"/>
        <v>190.76376554174067</v>
      </c>
      <c r="H31"/>
      <c r="J31"/>
      <c r="K31"/>
      <c r="L31"/>
      <c r="M31"/>
    </row>
    <row r="32" spans="1:13" ht="19.5" customHeight="1">
      <c r="A32" s="13" t="s">
        <v>123</v>
      </c>
      <c r="B32" s="66">
        <v>2575</v>
      </c>
      <c r="C32" s="52">
        <f t="shared" si="0"/>
        <v>11.130322022909011</v>
      </c>
      <c r="D32" s="66">
        <v>818</v>
      </c>
      <c r="E32" s="52">
        <f t="shared" si="1"/>
        <v>8.729989327641409</v>
      </c>
      <c r="F32" s="52">
        <f t="shared" si="2"/>
        <v>314.7921760391198</v>
      </c>
      <c r="H32"/>
      <c r="J32"/>
      <c r="K32"/>
      <c r="L32"/>
      <c r="M32"/>
    </row>
    <row r="33" spans="3:13" ht="12.75">
      <c r="C33"/>
      <c r="D33"/>
      <c r="E33"/>
      <c r="H33"/>
      <c r="J33"/>
      <c r="K33"/>
      <c r="L33"/>
      <c r="M33"/>
    </row>
    <row r="34" spans="2:11" ht="12.75">
      <c r="B34" s="67"/>
      <c r="C34"/>
      <c r="D34"/>
      <c r="E34"/>
      <c r="H34"/>
      <c r="J34"/>
      <c r="K34"/>
    </row>
    <row r="35" spans="1:11" ht="18.75">
      <c r="A35" s="54" t="s">
        <v>132</v>
      </c>
      <c r="B35" s="311">
        <v>491.83673469387753</v>
      </c>
      <c r="C35"/>
      <c r="D35"/>
      <c r="E35"/>
      <c r="H35"/>
      <c r="J35"/>
      <c r="K35"/>
    </row>
    <row r="36" spans="1:5" ht="18.75">
      <c r="A36" s="13" t="s">
        <v>120</v>
      </c>
      <c r="B36" s="52">
        <v>429.9270072992701</v>
      </c>
      <c r="C36"/>
      <c r="D36"/>
      <c r="E36"/>
    </row>
    <row r="37" spans="1:2" ht="18.75">
      <c r="A37" s="13" t="s">
        <v>118</v>
      </c>
      <c r="B37" s="52">
        <v>394.55445544554453</v>
      </c>
    </row>
    <row r="38" spans="1:2" ht="18.75">
      <c r="A38" s="13" t="s">
        <v>135</v>
      </c>
      <c r="B38" s="52">
        <v>338.5321100917431</v>
      </c>
    </row>
    <row r="39" spans="1:2" ht="18.75">
      <c r="A39" s="13" t="s">
        <v>109</v>
      </c>
      <c r="B39" s="52">
        <v>263.02521008403363</v>
      </c>
    </row>
    <row r="40" spans="1:2" ht="18.75">
      <c r="A40" s="13" t="s">
        <v>136</v>
      </c>
      <c r="B40" s="52">
        <v>260.6060606060606</v>
      </c>
    </row>
    <row r="41" spans="1:2" ht="18.75">
      <c r="A41" s="13" t="s">
        <v>119</v>
      </c>
      <c r="B41" s="52">
        <v>258</v>
      </c>
    </row>
    <row r="42" spans="1:2" ht="18.75">
      <c r="A42" s="13" t="s">
        <v>112</v>
      </c>
      <c r="B42" s="52">
        <v>250</v>
      </c>
    </row>
    <row r="43" spans="1:2" ht="18.75">
      <c r="A43" s="13" t="s">
        <v>124</v>
      </c>
      <c r="B43" s="52">
        <v>232.82442748091606</v>
      </c>
    </row>
    <row r="44" spans="1:2" ht="18.75">
      <c r="A44" s="13" t="s">
        <v>128</v>
      </c>
      <c r="B44" s="52">
        <v>225.80645161290326</v>
      </c>
    </row>
    <row r="45" spans="1:2" ht="18.75">
      <c r="A45" s="13" t="s">
        <v>107</v>
      </c>
      <c r="B45" s="52">
        <v>222.80701754385964</v>
      </c>
    </row>
    <row r="46" spans="1:2" ht="18.75">
      <c r="A46" s="13" t="s">
        <v>121</v>
      </c>
      <c r="B46" s="52">
        <v>219.46902654867256</v>
      </c>
    </row>
    <row r="47" spans="1:2" ht="18.75">
      <c r="A47" s="13" t="s">
        <v>122</v>
      </c>
      <c r="B47" s="52">
        <v>203.24324324324326</v>
      </c>
    </row>
    <row r="48" spans="1:2" ht="18.75">
      <c r="A48" s="13" t="s">
        <v>125</v>
      </c>
      <c r="B48" s="52">
        <v>197.87234042553192</v>
      </c>
    </row>
    <row r="49" spans="1:2" ht="18.75">
      <c r="A49" s="13" t="s">
        <v>134</v>
      </c>
      <c r="B49" s="52">
        <v>195.65217391304347</v>
      </c>
    </row>
    <row r="50" spans="1:2" ht="18.75">
      <c r="A50" s="13" t="s">
        <v>126</v>
      </c>
      <c r="B50" s="52">
        <v>183.1818181818182</v>
      </c>
    </row>
    <row r="51" spans="1:2" ht="18.75">
      <c r="A51" s="13" t="s">
        <v>129</v>
      </c>
      <c r="B51" s="52">
        <v>171.8562874251497</v>
      </c>
    </row>
    <row r="52" spans="1:2" ht="18.75">
      <c r="A52" s="13" t="s">
        <v>115</v>
      </c>
      <c r="B52" s="52">
        <v>168.52459016393442</v>
      </c>
    </row>
    <row r="53" spans="1:2" ht="18.75">
      <c r="A53" s="13" t="s">
        <v>127</v>
      </c>
      <c r="B53" s="52">
        <v>152.38095238095238</v>
      </c>
    </row>
    <row r="54" spans="1:2" ht="18.75">
      <c r="A54" s="13" t="s">
        <v>130</v>
      </c>
      <c r="B54" s="52">
        <v>140.39408866995075</v>
      </c>
    </row>
    <row r="55" spans="1:2" ht="18.75">
      <c r="A55" s="13" t="s">
        <v>113</v>
      </c>
      <c r="B55" s="52">
        <v>124.03100775193798</v>
      </c>
    </row>
    <row r="57" spans="1:2" ht="18.75">
      <c r="A57" s="13" t="s">
        <v>123</v>
      </c>
      <c r="B57" s="52">
        <v>314.7921760391198</v>
      </c>
    </row>
    <row r="58" spans="1:2" ht="18.75">
      <c r="A58" s="13" t="s">
        <v>110</v>
      </c>
      <c r="B58" s="52">
        <v>292.42424242424244</v>
      </c>
    </row>
    <row r="59" spans="1:2" ht="18.75">
      <c r="A59" s="13" t="s">
        <v>108</v>
      </c>
      <c r="B59" s="52">
        <v>248.3076923076923</v>
      </c>
    </row>
    <row r="60" spans="1:2" ht="18.75">
      <c r="A60" s="13" t="s">
        <v>116</v>
      </c>
      <c r="B60" s="52">
        <v>242.94871794871793</v>
      </c>
    </row>
    <row r="61" spans="1:2" ht="18.75">
      <c r="A61" s="13" t="s">
        <v>111</v>
      </c>
      <c r="B61" s="52">
        <v>190.76376554174067</v>
      </c>
    </row>
    <row r="62" spans="1:2" ht="18.75">
      <c r="A62" s="13"/>
      <c r="B62" s="52"/>
    </row>
  </sheetData>
  <sheetProtection/>
  <mergeCells count="2">
    <mergeCell ref="A1:F1"/>
    <mergeCell ref="A3:F3"/>
  </mergeCell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X18" sqref="X18"/>
    </sheetView>
  </sheetViews>
  <sheetFormatPr defaultColWidth="9.00390625" defaultRowHeight="12.75"/>
  <cols>
    <col min="1" max="1" width="16.125" style="4" customWidth="1"/>
    <col min="2" max="2" width="21.875" style="4" customWidth="1"/>
    <col min="3" max="3" width="19.75390625" style="4" customWidth="1"/>
    <col min="4" max="4" width="10.75390625" style="4" customWidth="1"/>
    <col min="5" max="16384" width="9.125" style="4" customWidth="1"/>
  </cols>
  <sheetData>
    <row r="1" spans="1:4" ht="19.5" customHeight="1">
      <c r="A1" s="39" t="s">
        <v>25</v>
      </c>
      <c r="B1" s="23" t="s">
        <v>284</v>
      </c>
      <c r="C1" s="23" t="s">
        <v>285</v>
      </c>
      <c r="D1" s="56"/>
    </row>
    <row r="2" spans="1:4" ht="19.5" customHeight="1">
      <c r="A2" s="13" t="s">
        <v>16</v>
      </c>
      <c r="B2" s="66">
        <v>160</v>
      </c>
      <c r="C2" s="52">
        <v>124.03100775193798</v>
      </c>
      <c r="D2" s="58"/>
    </row>
    <row r="3" spans="1:4" ht="19.5" customHeight="1">
      <c r="A3" s="13" t="s">
        <v>3</v>
      </c>
      <c r="B3" s="66">
        <v>186</v>
      </c>
      <c r="C3" s="52">
        <v>197.87234042553192</v>
      </c>
      <c r="D3" s="58"/>
    </row>
    <row r="4" spans="1:4" ht="19.5" customHeight="1">
      <c r="A4" s="13" t="s">
        <v>15</v>
      </c>
      <c r="B4" s="66">
        <v>192</v>
      </c>
      <c r="C4" s="52">
        <v>152.38095238095238</v>
      </c>
      <c r="D4" s="58"/>
    </row>
    <row r="5" spans="1:4" ht="19.5" customHeight="1">
      <c r="A5" s="13" t="s">
        <v>23</v>
      </c>
      <c r="B5" s="66">
        <v>225</v>
      </c>
      <c r="C5" s="52">
        <v>195.65217391304347</v>
      </c>
      <c r="D5" s="58"/>
    </row>
    <row r="6" spans="1:4" ht="19.5" customHeight="1">
      <c r="A6" s="13" t="s">
        <v>68</v>
      </c>
      <c r="B6" s="66">
        <v>241</v>
      </c>
      <c r="C6" s="52">
        <v>491.83673469387753</v>
      </c>
      <c r="D6" s="58"/>
    </row>
    <row r="7" spans="1:4" ht="19.5" customHeight="1">
      <c r="A7" s="13" t="s">
        <v>5</v>
      </c>
      <c r="B7" s="66">
        <v>248</v>
      </c>
      <c r="C7" s="52">
        <v>219.46902654867256</v>
      </c>
      <c r="D7" s="58"/>
    </row>
    <row r="8" spans="1:4" ht="19.5" customHeight="1">
      <c r="A8" s="13" t="s">
        <v>12</v>
      </c>
      <c r="B8" s="66">
        <v>258</v>
      </c>
      <c r="C8" s="52">
        <v>258</v>
      </c>
      <c r="D8" s="58"/>
    </row>
    <row r="9" spans="1:4" ht="19.5" customHeight="1">
      <c r="A9" s="13" t="s">
        <v>2</v>
      </c>
      <c r="B9" s="66">
        <v>280</v>
      </c>
      <c r="C9" s="52">
        <v>225.80645161290326</v>
      </c>
      <c r="D9" s="58"/>
    </row>
    <row r="10" spans="1:4" ht="19.5" customHeight="1">
      <c r="A10" s="13" t="s">
        <v>0</v>
      </c>
      <c r="B10" s="66">
        <v>285</v>
      </c>
      <c r="C10" s="52">
        <v>140.39408866995075</v>
      </c>
      <c r="D10" s="58"/>
    </row>
    <row r="11" spans="1:4" ht="19.5" customHeight="1">
      <c r="A11" s="13" t="s">
        <v>14</v>
      </c>
      <c r="B11" s="66">
        <v>287</v>
      </c>
      <c r="C11" s="52">
        <v>171.8562874251497</v>
      </c>
      <c r="D11" s="58"/>
    </row>
    <row r="12" spans="1:4" ht="19.5" customHeight="1">
      <c r="A12" s="13" t="s">
        <v>6</v>
      </c>
      <c r="B12" s="66">
        <v>305</v>
      </c>
      <c r="C12" s="52">
        <v>232.82442748091606</v>
      </c>
      <c r="D12" s="58"/>
    </row>
    <row r="13" spans="1:4" ht="19.5" customHeight="1">
      <c r="A13" s="13" t="s">
        <v>10</v>
      </c>
      <c r="B13" s="66">
        <v>355</v>
      </c>
      <c r="C13" s="52">
        <v>250</v>
      </c>
      <c r="D13" s="58"/>
    </row>
    <row r="14" spans="1:4" ht="19.5" customHeight="1">
      <c r="A14" s="13" t="s">
        <v>9</v>
      </c>
      <c r="B14" s="66">
        <v>369</v>
      </c>
      <c r="C14" s="52">
        <v>338.5321100917431</v>
      </c>
      <c r="D14" s="58"/>
    </row>
    <row r="15" spans="1:4" ht="19.5" customHeight="1">
      <c r="A15" s="13" t="s">
        <v>4</v>
      </c>
      <c r="B15" s="66">
        <v>376</v>
      </c>
      <c r="C15" s="52">
        <v>203.24324324324326</v>
      </c>
      <c r="D15" s="58"/>
    </row>
    <row r="16" spans="1:4" ht="19.5" customHeight="1">
      <c r="A16" s="13" t="s">
        <v>13</v>
      </c>
      <c r="B16" s="66">
        <v>381</v>
      </c>
      <c r="C16" s="52">
        <v>222.80701754385964</v>
      </c>
      <c r="D16" s="58"/>
    </row>
    <row r="17" spans="1:4" ht="19.5" customHeight="1">
      <c r="A17" s="13" t="s">
        <v>22</v>
      </c>
      <c r="B17" s="66">
        <v>403</v>
      </c>
      <c r="C17" s="52">
        <v>183.1818181818182</v>
      </c>
      <c r="D17" s="58"/>
    </row>
    <row r="18" spans="1:4" ht="19.5" customHeight="1">
      <c r="A18" s="13" t="s">
        <v>8</v>
      </c>
      <c r="B18" s="66">
        <v>430</v>
      </c>
      <c r="C18" s="52">
        <v>260.6060606060606</v>
      </c>
      <c r="D18" s="58"/>
    </row>
    <row r="19" spans="1:4" ht="19.5" customHeight="1">
      <c r="A19" s="13" t="s">
        <v>20</v>
      </c>
      <c r="B19" s="66">
        <v>514</v>
      </c>
      <c r="C19" s="52">
        <v>168.52459016393442</v>
      </c>
      <c r="D19" s="58"/>
    </row>
    <row r="20" spans="1:4" ht="19.5" customHeight="1">
      <c r="A20" s="13" t="s">
        <v>17</v>
      </c>
      <c r="B20" s="66">
        <v>589</v>
      </c>
      <c r="C20" s="52">
        <v>429.9270072992701</v>
      </c>
      <c r="D20" s="58"/>
    </row>
    <row r="21" spans="1:4" ht="19.5" customHeight="1">
      <c r="A21" s="13" t="s">
        <v>21</v>
      </c>
      <c r="B21" s="66">
        <v>626</v>
      </c>
      <c r="C21" s="52">
        <v>263.02521008403363</v>
      </c>
      <c r="D21" s="58"/>
    </row>
    <row r="22" spans="1:4" ht="19.5" customHeight="1">
      <c r="A22" s="13" t="s">
        <v>24</v>
      </c>
      <c r="B22" s="66">
        <v>797</v>
      </c>
      <c r="C22" s="52">
        <v>394.55445544554453</v>
      </c>
      <c r="D22" s="58"/>
    </row>
    <row r="23" ht="19.5" customHeight="1">
      <c r="D23" s="58"/>
    </row>
    <row r="24" spans="1:4" ht="19.5" customHeight="1">
      <c r="A24" s="13" t="s">
        <v>30</v>
      </c>
      <c r="B24" s="66">
        <v>1074</v>
      </c>
      <c r="C24" s="52">
        <v>190.76376554174067</v>
      </c>
      <c r="D24" s="58"/>
    </row>
    <row r="25" spans="1:4" ht="19.5" customHeight="1">
      <c r="A25" s="13" t="s">
        <v>28</v>
      </c>
      <c r="B25" s="66">
        <v>1137</v>
      </c>
      <c r="C25" s="52">
        <v>242.94871794871793</v>
      </c>
      <c r="D25" s="58"/>
    </row>
    <row r="26" spans="1:4" ht="19.5" customHeight="1">
      <c r="A26" s="13" t="s">
        <v>29</v>
      </c>
      <c r="B26" s="66">
        <v>1158</v>
      </c>
      <c r="C26" s="52">
        <v>292.42424242424244</v>
      </c>
      <c r="D26" s="58"/>
    </row>
    <row r="27" spans="1:4" ht="19.5" customHeight="1">
      <c r="A27" s="13" t="s">
        <v>27</v>
      </c>
      <c r="B27" s="66">
        <v>2575</v>
      </c>
      <c r="C27" s="52">
        <v>314.7921760391198</v>
      </c>
      <c r="D27" s="58"/>
    </row>
    <row r="28" spans="1:4" ht="19.5" customHeight="1">
      <c r="A28" s="13" t="s">
        <v>26</v>
      </c>
      <c r="B28" s="66">
        <v>9684</v>
      </c>
      <c r="C28" s="52">
        <v>248.3076923076923</v>
      </c>
      <c r="D28" s="58"/>
    </row>
    <row r="29" spans="1:4" ht="19.5" customHeight="1">
      <c r="A29"/>
      <c r="B29"/>
      <c r="C29"/>
      <c r="D29" s="58"/>
    </row>
    <row r="30" spans="1:4" ht="19.5" customHeight="1">
      <c r="A30"/>
      <c r="B30"/>
      <c r="C30"/>
      <c r="D30" s="58"/>
    </row>
    <row r="31" spans="1:4" ht="19.5" customHeight="1">
      <c r="A31"/>
      <c r="B31"/>
      <c r="C31"/>
      <c r="D31" s="58"/>
    </row>
    <row r="32" spans="1:4" ht="19.5" customHeight="1">
      <c r="A32"/>
      <c r="B32"/>
      <c r="C32"/>
      <c r="D32" s="59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2.75" customHeight="1"/>
    <row r="47" ht="12.75" customHeight="1"/>
    <row r="48" ht="12.75" customHeight="1"/>
    <row r="49" ht="12.75" customHeight="1"/>
    <row r="50" ht="12.75" customHeight="1"/>
  </sheetData>
  <sheetProtection/>
  <printOptions horizontalCentered="1"/>
  <pageMargins left="0.7874015748031497" right="0.7874015748031497" top="0.5905511811023623" bottom="0.5905511811023623" header="0" footer="0"/>
  <pageSetup horizontalDpi="600" verticalDpi="6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C38" sqref="C38:C42"/>
    </sheetView>
  </sheetViews>
  <sheetFormatPr defaultColWidth="9.00390625" defaultRowHeight="12.75"/>
  <cols>
    <col min="1" max="1" width="33.875" style="41" bestFit="1" customWidth="1"/>
    <col min="2" max="2" width="19.75390625" style="41" customWidth="1"/>
    <col min="3" max="3" width="19.25390625" style="41" customWidth="1"/>
    <col min="4" max="4" width="20.375" style="41" customWidth="1"/>
    <col min="5" max="5" width="9.125" style="41" customWidth="1"/>
    <col min="6" max="6" width="23.00390625" style="41" customWidth="1"/>
    <col min="8" max="8" width="9.125" style="41" customWidth="1"/>
    <col min="9" max="9" width="21.00390625" style="41" customWidth="1"/>
    <col min="10" max="16384" width="9.125" style="41" customWidth="1"/>
  </cols>
  <sheetData>
    <row r="1" spans="1:4" ht="19.5" customHeight="1">
      <c r="A1" s="463" t="s">
        <v>32</v>
      </c>
      <c r="B1" s="463"/>
      <c r="C1" s="463"/>
      <c r="D1" s="463"/>
    </row>
    <row r="2" spans="1:4" ht="19.5" customHeight="1">
      <c r="A2" s="5"/>
      <c r="B2" s="5"/>
      <c r="C2" s="5"/>
      <c r="D2" s="5"/>
    </row>
    <row r="3" spans="1:4" ht="19.5" customHeight="1">
      <c r="A3" s="437" t="s">
        <v>143</v>
      </c>
      <c r="B3" s="437"/>
      <c r="C3" s="437"/>
      <c r="D3" s="437"/>
    </row>
    <row r="4" spans="1:4" ht="19.5" customHeight="1">
      <c r="A4" s="477" t="s">
        <v>144</v>
      </c>
      <c r="B4" s="477"/>
      <c r="C4" s="477"/>
      <c r="D4" s="477"/>
    </row>
    <row r="5" spans="1:4" ht="19.5" customHeight="1">
      <c r="A5" s="42"/>
      <c r="B5" s="4"/>
      <c r="C5" s="4"/>
      <c r="D5" s="43"/>
    </row>
    <row r="6" spans="1:11" ht="46.5" customHeight="1">
      <c r="A6" s="44" t="s">
        <v>25</v>
      </c>
      <c r="B6" s="64" t="s">
        <v>286</v>
      </c>
      <c r="C6" s="64" t="s">
        <v>287</v>
      </c>
      <c r="D6" s="46" t="s">
        <v>145</v>
      </c>
      <c r="I6"/>
      <c r="J6"/>
      <c r="K6"/>
    </row>
    <row r="7" spans="1:11" ht="19.5" customHeight="1">
      <c r="A7" s="40" t="s">
        <v>140</v>
      </c>
      <c r="B7" s="68">
        <v>2.43</v>
      </c>
      <c r="C7" s="68">
        <v>0.98</v>
      </c>
      <c r="D7" s="68">
        <f aca="true" t="shared" si="0" ref="D7:D33">B7-C7</f>
        <v>1.4500000000000002</v>
      </c>
      <c r="F7" s="40" t="s">
        <v>140</v>
      </c>
      <c r="G7" s="68">
        <v>1.4319764021697756</v>
      </c>
      <c r="I7"/>
      <c r="J7"/>
      <c r="K7"/>
    </row>
    <row r="8" spans="1:11" ht="19.5" customHeight="1">
      <c r="A8" s="13" t="s">
        <v>107</v>
      </c>
      <c r="B8" s="69">
        <v>3.1136977317279246</v>
      </c>
      <c r="C8" s="69">
        <v>1.4000327493040774</v>
      </c>
      <c r="D8" s="69">
        <f t="shared" si="0"/>
        <v>1.7136649824238472</v>
      </c>
      <c r="F8" s="13" t="s">
        <v>115</v>
      </c>
      <c r="G8" s="69">
        <v>4.004575358888885</v>
      </c>
      <c r="I8"/>
      <c r="J8"/>
      <c r="K8"/>
    </row>
    <row r="9" spans="1:11" ht="19.5" customHeight="1">
      <c r="A9" s="13" t="s">
        <v>109</v>
      </c>
      <c r="B9" s="69">
        <v>2.823961157307382</v>
      </c>
      <c r="C9" s="69">
        <v>1.0721203657822425</v>
      </c>
      <c r="D9" s="69">
        <f t="shared" si="0"/>
        <v>1.7518407915251395</v>
      </c>
      <c r="F9" s="13" t="s">
        <v>135</v>
      </c>
      <c r="G9" s="69">
        <v>3.639955695688931</v>
      </c>
      <c r="I9"/>
      <c r="J9"/>
      <c r="K9"/>
    </row>
    <row r="10" spans="1:11" ht="19.5" customHeight="1">
      <c r="A10" s="13" t="s">
        <v>112</v>
      </c>
      <c r="B10" s="69">
        <v>3.4777536283559893</v>
      </c>
      <c r="C10" s="69">
        <v>1.4038556599110232</v>
      </c>
      <c r="D10" s="69">
        <f t="shared" si="0"/>
        <v>2.073897968444966</v>
      </c>
      <c r="F10" s="13" t="s">
        <v>128</v>
      </c>
      <c r="G10" s="69">
        <v>3.0109344120920944</v>
      </c>
      <c r="I10"/>
      <c r="J10"/>
      <c r="K10"/>
    </row>
    <row r="11" spans="1:11" ht="19.5" customHeight="1">
      <c r="A11" s="13" t="s">
        <v>119</v>
      </c>
      <c r="B11" s="69">
        <v>4.264239154356607</v>
      </c>
      <c r="C11" s="69">
        <v>1.6474464579901154</v>
      </c>
      <c r="D11" s="69">
        <f t="shared" si="0"/>
        <v>2.616792696366492</v>
      </c>
      <c r="F11" s="13" t="s">
        <v>125</v>
      </c>
      <c r="G11" s="69">
        <v>2.7345485881991203</v>
      </c>
      <c r="I11"/>
      <c r="J11"/>
      <c r="K11"/>
    </row>
    <row r="12" spans="1:11" ht="19.5" customHeight="1">
      <c r="A12" s="13" t="s">
        <v>121</v>
      </c>
      <c r="B12" s="69">
        <v>2.8875832871953797</v>
      </c>
      <c r="C12" s="69">
        <v>1.3142591300302395</v>
      </c>
      <c r="D12" s="69">
        <f t="shared" si="0"/>
        <v>1.5733241571651402</v>
      </c>
      <c r="F12" s="13" t="s">
        <v>134</v>
      </c>
      <c r="G12" s="69">
        <v>2.7275890283306494</v>
      </c>
      <c r="I12"/>
      <c r="J12"/>
      <c r="K12"/>
    </row>
    <row r="13" spans="1:11" ht="19.5" customHeight="1">
      <c r="A13" s="13" t="s">
        <v>120</v>
      </c>
      <c r="B13" s="69">
        <v>1.5027125722140724</v>
      </c>
      <c r="C13" s="69">
        <v>0.3549406705010622</v>
      </c>
      <c r="D13" s="69">
        <f t="shared" si="0"/>
        <v>1.1477719017130101</v>
      </c>
      <c r="F13" s="13" t="s">
        <v>136</v>
      </c>
      <c r="G13" s="69">
        <v>2.7236350899699757</v>
      </c>
      <c r="I13"/>
      <c r="J13"/>
      <c r="K13"/>
    </row>
    <row r="14" spans="1:11" ht="19.5" customHeight="1">
      <c r="A14" s="13" t="s">
        <v>124</v>
      </c>
      <c r="B14" s="69">
        <v>1.1681090946925305</v>
      </c>
      <c r="C14" s="69">
        <v>0.5038461538461538</v>
      </c>
      <c r="D14" s="69">
        <f t="shared" si="0"/>
        <v>0.6642629408463767</v>
      </c>
      <c r="F14" s="13" t="s">
        <v>119</v>
      </c>
      <c r="G14" s="69">
        <v>2.479208810672447</v>
      </c>
      <c r="I14"/>
      <c r="J14"/>
      <c r="K14"/>
    </row>
    <row r="15" spans="1:11" ht="19.5" customHeight="1">
      <c r="A15" s="13" t="s">
        <v>115</v>
      </c>
      <c r="B15" s="69">
        <v>4.217933882108374</v>
      </c>
      <c r="C15" s="69">
        <v>2.505339247576803</v>
      </c>
      <c r="D15" s="69">
        <f t="shared" si="0"/>
        <v>1.7125946345315715</v>
      </c>
      <c r="F15" s="13" t="s">
        <v>107</v>
      </c>
      <c r="G15" s="69">
        <v>2.4762478023977983</v>
      </c>
      <c r="I15"/>
      <c r="J15"/>
      <c r="K15"/>
    </row>
    <row r="16" spans="1:11" ht="19.5" customHeight="1">
      <c r="A16" s="13" t="s">
        <v>113</v>
      </c>
      <c r="B16" s="69">
        <v>2.0005623736625693</v>
      </c>
      <c r="C16" s="69">
        <v>1.605276256844201</v>
      </c>
      <c r="D16" s="69">
        <f t="shared" si="0"/>
        <v>0.39528611681836834</v>
      </c>
      <c r="F16" s="13" t="s">
        <v>130</v>
      </c>
      <c r="G16" s="69">
        <v>2.404809124972533</v>
      </c>
      <c r="I16"/>
      <c r="J16"/>
      <c r="K16"/>
    </row>
    <row r="17" spans="1:11" ht="19.5" customHeight="1">
      <c r="A17" s="13" t="s">
        <v>122</v>
      </c>
      <c r="B17" s="69">
        <v>2.425907699782392</v>
      </c>
      <c r="C17" s="69">
        <v>1.1998962251913348</v>
      </c>
      <c r="D17" s="69">
        <f t="shared" si="0"/>
        <v>1.2260114745910573</v>
      </c>
      <c r="F17" s="13" t="s">
        <v>126</v>
      </c>
      <c r="G17" s="69">
        <v>2.393429437368348</v>
      </c>
      <c r="I17"/>
      <c r="J17"/>
      <c r="K17"/>
    </row>
    <row r="18" spans="1:11" ht="19.5" customHeight="1">
      <c r="A18" s="13" t="s">
        <v>126</v>
      </c>
      <c r="B18" s="69">
        <v>3.2259266329747294</v>
      </c>
      <c r="C18" s="69">
        <v>1.7431265351398464</v>
      </c>
      <c r="D18" s="69">
        <f t="shared" si="0"/>
        <v>1.482800097834883</v>
      </c>
      <c r="F18" s="13" t="s">
        <v>113</v>
      </c>
      <c r="G18" s="69">
        <v>2.1130940071810893</v>
      </c>
      <c r="I18"/>
      <c r="J18"/>
      <c r="K18"/>
    </row>
    <row r="19" spans="1:11" ht="19.5" customHeight="1">
      <c r="A19" s="13" t="s">
        <v>127</v>
      </c>
      <c r="B19" s="69">
        <v>2.873976514431074</v>
      </c>
      <c r="C19" s="69">
        <v>1.8961625282167043</v>
      </c>
      <c r="D19" s="69">
        <f t="shared" si="0"/>
        <v>0.9778139862143698</v>
      </c>
      <c r="F19" s="13" t="s">
        <v>127</v>
      </c>
      <c r="G19" s="69">
        <v>2.11057650278532</v>
      </c>
      <c r="I19"/>
      <c r="J19"/>
      <c r="K19"/>
    </row>
    <row r="20" spans="1:11" ht="19.5" customHeight="1">
      <c r="A20" s="13" t="s">
        <v>125</v>
      </c>
      <c r="B20" s="69">
        <v>2.662963546623227</v>
      </c>
      <c r="C20" s="69">
        <v>1.3525179856115108</v>
      </c>
      <c r="D20" s="69">
        <f t="shared" si="0"/>
        <v>1.3104455610117163</v>
      </c>
      <c r="F20" s="13" t="s">
        <v>129</v>
      </c>
      <c r="G20" s="69">
        <v>1.9347232596183668</v>
      </c>
      <c r="I20"/>
      <c r="J20"/>
      <c r="K20"/>
    </row>
    <row r="21" spans="1:11" ht="19.5" customHeight="1">
      <c r="A21" s="13" t="s">
        <v>129</v>
      </c>
      <c r="B21" s="69">
        <v>1.5685468234759075</v>
      </c>
      <c r="C21" s="69">
        <v>0.9188951249037085</v>
      </c>
      <c r="D21" s="69">
        <f t="shared" si="0"/>
        <v>0.649651698572199</v>
      </c>
      <c r="F21" s="13" t="s">
        <v>112</v>
      </c>
      <c r="G21" s="69">
        <v>1.7241820805370538</v>
      </c>
      <c r="I21"/>
      <c r="J21"/>
      <c r="K21"/>
    </row>
    <row r="22" spans="1:11" ht="19.5" customHeight="1">
      <c r="A22" s="13" t="s">
        <v>134</v>
      </c>
      <c r="B22" s="69">
        <v>2.84123857117776</v>
      </c>
      <c r="C22" s="69">
        <v>1.4496407412076138</v>
      </c>
      <c r="D22" s="69">
        <f t="shared" si="0"/>
        <v>1.3915978299701461</v>
      </c>
      <c r="F22" s="13" t="s">
        <v>121</v>
      </c>
      <c r="G22" s="69">
        <v>1.6999482255263123</v>
      </c>
      <c r="I22"/>
      <c r="J22"/>
      <c r="K22"/>
    </row>
    <row r="23" spans="1:11" ht="19.5" customHeight="1">
      <c r="A23" s="13" t="s">
        <v>135</v>
      </c>
      <c r="B23" s="69">
        <v>4.158339478975899</v>
      </c>
      <c r="C23" s="69">
        <v>1.2280306444344298</v>
      </c>
      <c r="D23" s="69">
        <f t="shared" si="0"/>
        <v>2.930308834541469</v>
      </c>
      <c r="F23" s="13" t="s">
        <v>122</v>
      </c>
      <c r="G23" s="69">
        <v>1.6194224272483522</v>
      </c>
      <c r="I23"/>
      <c r="J23"/>
      <c r="K23"/>
    </row>
    <row r="24" spans="1:11" ht="19.5" customHeight="1">
      <c r="A24" s="13" t="s">
        <v>118</v>
      </c>
      <c r="B24" s="69">
        <v>3.154441418085968</v>
      </c>
      <c r="C24" s="69">
        <v>0.8026702694111102</v>
      </c>
      <c r="D24" s="69">
        <f t="shared" si="0"/>
        <v>2.3517711486748576</v>
      </c>
      <c r="F24" s="13" t="s">
        <v>109</v>
      </c>
      <c r="G24" s="69">
        <v>1.2856692169849904</v>
      </c>
      <c r="I24"/>
      <c r="J24"/>
      <c r="K24"/>
    </row>
    <row r="25" spans="1:11" ht="19.5" customHeight="1">
      <c r="A25" s="13" t="s">
        <v>136</v>
      </c>
      <c r="B25" s="69">
        <v>3.29905095404814</v>
      </c>
      <c r="C25" s="69">
        <v>1.2822505439850793</v>
      </c>
      <c r="D25" s="69">
        <f t="shared" si="0"/>
        <v>2.0168004100630608</v>
      </c>
      <c r="F25" s="13" t="s">
        <v>118</v>
      </c>
      <c r="G25" s="69">
        <v>1.2071576317643917</v>
      </c>
      <c r="I25"/>
      <c r="J25"/>
      <c r="K25"/>
    </row>
    <row r="26" spans="1:11" ht="19.5" customHeight="1">
      <c r="A26" s="13" t="s">
        <v>128</v>
      </c>
      <c r="B26" s="69">
        <v>4.345678532916426</v>
      </c>
      <c r="C26" s="69">
        <v>1.9129898179574205</v>
      </c>
      <c r="D26" s="69">
        <f t="shared" si="0"/>
        <v>2.4326887149590055</v>
      </c>
      <c r="F26" s="13" t="s">
        <v>124</v>
      </c>
      <c r="G26" s="69">
        <v>0.8961886169116464</v>
      </c>
      <c r="I26"/>
      <c r="J26"/>
      <c r="K26"/>
    </row>
    <row r="27" spans="1:11" ht="19.5" customHeight="1">
      <c r="A27" s="13" t="s">
        <v>132</v>
      </c>
      <c r="B27" s="69">
        <v>1.7473553691878407</v>
      </c>
      <c r="C27" s="69">
        <v>0.3572209666836772</v>
      </c>
      <c r="D27" s="69">
        <f t="shared" si="0"/>
        <v>1.3901344025041635</v>
      </c>
      <c r="F27" s="13" t="s">
        <v>132</v>
      </c>
      <c r="G27" s="69">
        <v>0.761295907737441</v>
      </c>
      <c r="I27"/>
      <c r="J27"/>
      <c r="K27"/>
    </row>
    <row r="28" spans="1:11" ht="19.5" customHeight="1">
      <c r="A28" s="13" t="s">
        <v>130</v>
      </c>
      <c r="B28" s="69">
        <v>2.6564751961905886</v>
      </c>
      <c r="C28" s="69">
        <v>1.899859616284511</v>
      </c>
      <c r="D28" s="69">
        <f t="shared" si="0"/>
        <v>0.7566155799060776</v>
      </c>
      <c r="F28" s="13" t="s">
        <v>120</v>
      </c>
      <c r="G28" s="69">
        <v>0.6607853246238451</v>
      </c>
      <c r="I28"/>
      <c r="J28"/>
      <c r="K28"/>
    </row>
    <row r="29" spans="1:11" ht="19.5" customHeight="1">
      <c r="A29" s="13" t="s">
        <v>108</v>
      </c>
      <c r="B29" s="69">
        <v>2.492151599774539</v>
      </c>
      <c r="C29" s="69">
        <v>0.9948852693205443</v>
      </c>
      <c r="D29" s="69">
        <f t="shared" si="0"/>
        <v>1.4972663304539948</v>
      </c>
      <c r="F29" s="13" t="s">
        <v>108</v>
      </c>
      <c r="G29" s="69">
        <v>1.2679503234292808</v>
      </c>
      <c r="I29"/>
      <c r="J29"/>
      <c r="K29"/>
    </row>
    <row r="30" spans="1:11" ht="19.5" customHeight="1">
      <c r="A30" s="13" t="s">
        <v>116</v>
      </c>
      <c r="B30" s="69">
        <v>1.500079159850124</v>
      </c>
      <c r="C30" s="69">
        <v>0.6169747145832783</v>
      </c>
      <c r="D30" s="69">
        <f t="shared" si="0"/>
        <v>0.8831044452668456</v>
      </c>
      <c r="F30" s="13" t="s">
        <v>123</v>
      </c>
      <c r="G30" s="69">
        <v>1.7962809209399175</v>
      </c>
      <c r="I30"/>
      <c r="J30"/>
      <c r="K30"/>
    </row>
    <row r="31" spans="1:11" ht="19.5" customHeight="1">
      <c r="A31" s="13" t="s">
        <v>110</v>
      </c>
      <c r="B31" s="69">
        <v>1.5558660719084216</v>
      </c>
      <c r="C31" s="69">
        <v>0.5239134748958126</v>
      </c>
      <c r="D31" s="69">
        <f t="shared" si="0"/>
        <v>1.031952597012609</v>
      </c>
      <c r="F31" s="13" t="s">
        <v>111</v>
      </c>
      <c r="G31" s="69">
        <v>1.6966730274620427</v>
      </c>
      <c r="I31"/>
      <c r="J31"/>
      <c r="K31"/>
    </row>
    <row r="32" spans="1:11" ht="19.5" customHeight="1">
      <c r="A32" s="13" t="s">
        <v>111</v>
      </c>
      <c r="B32" s="69">
        <v>2.2276611631958847</v>
      </c>
      <c r="C32" s="69">
        <v>1.1723793261421849</v>
      </c>
      <c r="D32" s="69">
        <f t="shared" si="0"/>
        <v>1.0552818370536998</v>
      </c>
      <c r="F32" s="13" t="s">
        <v>110</v>
      </c>
      <c r="G32" s="69">
        <v>0.9566292255602731</v>
      </c>
      <c r="I32"/>
      <c r="J32"/>
      <c r="K32"/>
    </row>
    <row r="33" spans="1:11" ht="19.5" customHeight="1">
      <c r="A33" s="13" t="s">
        <v>123</v>
      </c>
      <c r="B33" s="69">
        <v>3.3935608007485603</v>
      </c>
      <c r="C33" s="69">
        <v>1.071017073426207</v>
      </c>
      <c r="D33" s="69">
        <f t="shared" si="0"/>
        <v>2.322543727322353</v>
      </c>
      <c r="F33" s="13" t="s">
        <v>116</v>
      </c>
      <c r="G33" s="69">
        <v>0.8364557496437808</v>
      </c>
      <c r="I33"/>
      <c r="J33"/>
      <c r="K33"/>
    </row>
    <row r="34" spans="9:11" ht="12.75">
      <c r="I34"/>
      <c r="J34"/>
      <c r="K34"/>
    </row>
    <row r="35" spans="2:11" ht="12.75">
      <c r="B35" s="53"/>
      <c r="C35" s="53"/>
      <c r="I35"/>
      <c r="J35"/>
      <c r="K35"/>
    </row>
    <row r="36" spans="9:11" ht="12.75">
      <c r="I36"/>
      <c r="J36"/>
      <c r="K36"/>
    </row>
    <row r="37" spans="9:11" ht="12.75">
      <c r="I37"/>
      <c r="J37"/>
      <c r="K37"/>
    </row>
    <row r="38" spans="9:11" ht="12.75">
      <c r="I38"/>
      <c r="J38"/>
      <c r="K38"/>
    </row>
    <row r="39" spans="9:11" ht="12.75">
      <c r="I39"/>
      <c r="J39"/>
      <c r="K39"/>
    </row>
  </sheetData>
  <sheetProtection/>
  <mergeCells count="3">
    <mergeCell ref="A1:D1"/>
    <mergeCell ref="A3:D3"/>
    <mergeCell ref="A4:D4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91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5"/>
  <sheetViews>
    <sheetView zoomScale="71" zoomScaleNormal="71" zoomScalePageLayoutView="0" workbookViewId="0" topLeftCell="A1">
      <selection activeCell="S12" sqref="S12"/>
    </sheetView>
  </sheetViews>
  <sheetFormatPr defaultColWidth="9.00390625" defaultRowHeight="12.75"/>
  <cols>
    <col min="1" max="1" width="16.125" style="4" customWidth="1"/>
    <col min="2" max="2" width="21.875" style="4" customWidth="1"/>
    <col min="3" max="3" width="19.75390625" style="4" customWidth="1"/>
    <col min="4" max="4" width="10.75390625" style="4" customWidth="1"/>
    <col min="5" max="16384" width="9.125" style="4" customWidth="1"/>
  </cols>
  <sheetData>
    <row r="1" spans="1:4" ht="24.75" customHeight="1">
      <c r="A1" s="39" t="s">
        <v>25</v>
      </c>
      <c r="B1" s="23" t="s">
        <v>288</v>
      </c>
      <c r="C1" s="23" t="s">
        <v>289</v>
      </c>
      <c r="D1" s="56"/>
    </row>
    <row r="2" spans="1:4" ht="24.75" customHeight="1">
      <c r="A2" s="40" t="s">
        <v>137</v>
      </c>
      <c r="B2" s="68">
        <v>2.43</v>
      </c>
      <c r="C2" s="68">
        <v>1.21</v>
      </c>
      <c r="D2" s="56"/>
    </row>
    <row r="3" ht="24.75" customHeight="1">
      <c r="D3" s="56"/>
    </row>
    <row r="4" spans="1:4" ht="24.75" customHeight="1">
      <c r="A4" s="156" t="s">
        <v>6</v>
      </c>
      <c r="B4" s="158">
        <v>1.1681090946925305</v>
      </c>
      <c r="C4" s="158">
        <v>0.6642629408463767</v>
      </c>
      <c r="D4" s="58"/>
    </row>
    <row r="5" spans="1:4" ht="24.75" customHeight="1">
      <c r="A5" s="13" t="s">
        <v>17</v>
      </c>
      <c r="B5" s="69">
        <v>1.5027125722140724</v>
      </c>
      <c r="C5" s="158">
        <v>1.1477719017130101</v>
      </c>
      <c r="D5" s="58"/>
    </row>
    <row r="6" spans="1:4" ht="24.75" customHeight="1">
      <c r="A6" s="13" t="s">
        <v>14</v>
      </c>
      <c r="B6" s="69">
        <v>1.5685468234759075</v>
      </c>
      <c r="C6" s="69">
        <v>0.649651698572199</v>
      </c>
      <c r="D6" s="58"/>
    </row>
    <row r="7" spans="1:4" ht="24.75" customHeight="1">
      <c r="A7" s="13" t="s">
        <v>68</v>
      </c>
      <c r="B7" s="69">
        <v>1.7473553691878407</v>
      </c>
      <c r="C7" s="69">
        <v>1.3901344025041635</v>
      </c>
      <c r="D7" s="58"/>
    </row>
    <row r="8" spans="1:4" ht="24.75" customHeight="1">
      <c r="A8" s="13" t="s">
        <v>16</v>
      </c>
      <c r="B8" s="69">
        <v>2.0005623736625693</v>
      </c>
      <c r="C8" s="69">
        <v>0.39528611681836834</v>
      </c>
      <c r="D8" s="58"/>
    </row>
    <row r="9" spans="1:4" ht="24.75" customHeight="1">
      <c r="A9" s="13" t="s">
        <v>4</v>
      </c>
      <c r="B9" s="69">
        <v>2.425907699782392</v>
      </c>
      <c r="C9" s="69">
        <v>1.2260114745910573</v>
      </c>
      <c r="D9" s="58"/>
    </row>
    <row r="10" spans="1:4" ht="24.75" customHeight="1">
      <c r="A10" s="13" t="s">
        <v>0</v>
      </c>
      <c r="B10" s="69">
        <v>2.6564751961905886</v>
      </c>
      <c r="C10" s="69">
        <v>0.7566155799060776</v>
      </c>
      <c r="D10" s="58"/>
    </row>
    <row r="11" spans="1:4" ht="24.75" customHeight="1">
      <c r="A11" s="13" t="s">
        <v>3</v>
      </c>
      <c r="B11" s="69">
        <v>2.662963546623227</v>
      </c>
      <c r="C11" s="69">
        <v>1.3104455610117163</v>
      </c>
      <c r="D11" s="58"/>
    </row>
    <row r="12" spans="1:4" ht="24.75" customHeight="1">
      <c r="A12" s="13" t="s">
        <v>21</v>
      </c>
      <c r="B12" s="69">
        <v>2.823961157307382</v>
      </c>
      <c r="C12" s="69">
        <v>1.7518407915251395</v>
      </c>
      <c r="D12" s="58"/>
    </row>
    <row r="13" spans="1:4" ht="24.75" customHeight="1">
      <c r="A13" s="13" t="s">
        <v>23</v>
      </c>
      <c r="B13" s="69">
        <v>2.84123857117776</v>
      </c>
      <c r="C13" s="69">
        <v>1.3915978299701461</v>
      </c>
      <c r="D13" s="58"/>
    </row>
    <row r="14" spans="1:4" ht="24.75" customHeight="1">
      <c r="A14" s="13" t="s">
        <v>15</v>
      </c>
      <c r="B14" s="69">
        <v>2.873976514431074</v>
      </c>
      <c r="C14" s="69">
        <v>0.9778139862143698</v>
      </c>
      <c r="D14" s="58"/>
    </row>
    <row r="15" spans="1:4" ht="24.75" customHeight="1">
      <c r="A15" s="13" t="s">
        <v>5</v>
      </c>
      <c r="B15" s="69">
        <v>2.8875832871953797</v>
      </c>
      <c r="C15" s="69">
        <v>1.5733241571651402</v>
      </c>
      <c r="D15" s="58"/>
    </row>
    <row r="16" spans="1:4" ht="24.75" customHeight="1">
      <c r="A16" s="13" t="s">
        <v>13</v>
      </c>
      <c r="B16" s="69">
        <v>3.1136977317279246</v>
      </c>
      <c r="C16" s="69">
        <v>1.7136649824238472</v>
      </c>
      <c r="D16" s="58"/>
    </row>
    <row r="17" spans="1:4" ht="24.75" customHeight="1">
      <c r="A17" s="13" t="s">
        <v>24</v>
      </c>
      <c r="B17" s="69">
        <v>3.154441418085968</v>
      </c>
      <c r="C17" s="69">
        <v>2.3517711486748576</v>
      </c>
      <c r="D17" s="58"/>
    </row>
    <row r="18" spans="1:4" ht="24.75" customHeight="1">
      <c r="A18" s="13" t="s">
        <v>22</v>
      </c>
      <c r="B18" s="69">
        <v>3.2259266329747294</v>
      </c>
      <c r="C18" s="69">
        <v>1.482800097834883</v>
      </c>
      <c r="D18" s="58"/>
    </row>
    <row r="19" spans="1:4" ht="24.75" customHeight="1">
      <c r="A19" s="13" t="s">
        <v>8</v>
      </c>
      <c r="B19" s="69">
        <v>3.29905095404814</v>
      </c>
      <c r="C19" s="69">
        <v>2.0168004100630608</v>
      </c>
      <c r="D19" s="58"/>
    </row>
    <row r="20" spans="1:4" ht="24.75" customHeight="1">
      <c r="A20" s="13" t="s">
        <v>10</v>
      </c>
      <c r="B20" s="69">
        <v>3.4777536283559893</v>
      </c>
      <c r="C20" s="69">
        <v>2.073897968444966</v>
      </c>
      <c r="D20" s="58"/>
    </row>
    <row r="21" spans="1:4" ht="24.75" customHeight="1">
      <c r="A21" s="13" t="s">
        <v>9</v>
      </c>
      <c r="B21" s="69">
        <v>4.158339478975899</v>
      </c>
      <c r="C21" s="69">
        <v>2.930308834541469</v>
      </c>
      <c r="D21" s="58"/>
    </row>
    <row r="22" spans="1:4" ht="24.75" customHeight="1">
      <c r="A22" s="13" t="s">
        <v>20</v>
      </c>
      <c r="B22" s="69">
        <v>4.217933882108374</v>
      </c>
      <c r="C22" s="69">
        <v>1.7125946345315715</v>
      </c>
      <c r="D22" s="58"/>
    </row>
    <row r="23" spans="1:4" ht="24.75" customHeight="1">
      <c r="A23" s="13" t="s">
        <v>12</v>
      </c>
      <c r="B23" s="69">
        <v>4.264239154356607</v>
      </c>
      <c r="C23" s="69">
        <v>2.616792696366492</v>
      </c>
      <c r="D23" s="58"/>
    </row>
    <row r="24" spans="1:4" ht="24.75" customHeight="1">
      <c r="A24" s="13" t="s">
        <v>2</v>
      </c>
      <c r="B24" s="69">
        <v>4.345678532916426</v>
      </c>
      <c r="C24" s="69">
        <v>2.4326887149590055</v>
      </c>
      <c r="D24" s="58"/>
    </row>
    <row r="25" ht="24.75" customHeight="1">
      <c r="D25" s="58"/>
    </row>
    <row r="26" spans="1:4" ht="24.75" customHeight="1">
      <c r="A26" s="156" t="s">
        <v>28</v>
      </c>
      <c r="B26" s="158">
        <v>1.500079159850124</v>
      </c>
      <c r="C26" s="158">
        <v>0.8831044452668456</v>
      </c>
      <c r="D26" s="58"/>
    </row>
    <row r="27" spans="1:4" ht="24.75" customHeight="1">
      <c r="A27" s="13" t="s">
        <v>29</v>
      </c>
      <c r="B27" s="69">
        <v>1.5558660719084216</v>
      </c>
      <c r="C27" s="69">
        <v>1.031952597012609</v>
      </c>
      <c r="D27" s="58"/>
    </row>
    <row r="28" spans="1:4" ht="24.75" customHeight="1">
      <c r="A28" s="13" t="s">
        <v>30</v>
      </c>
      <c r="B28" s="69">
        <v>2.2276611631958847</v>
      </c>
      <c r="C28" s="158">
        <v>1.0552818370536998</v>
      </c>
      <c r="D28" s="58"/>
    </row>
    <row r="29" spans="1:4" ht="24.75" customHeight="1">
      <c r="A29" s="13" t="s">
        <v>26</v>
      </c>
      <c r="B29" s="69">
        <v>2.492151599774539</v>
      </c>
      <c r="C29" s="69">
        <v>1.4972663304539948</v>
      </c>
      <c r="D29" s="58"/>
    </row>
    <row r="30" spans="1:4" ht="24.75" customHeight="1">
      <c r="A30" s="13" t="s">
        <v>27</v>
      </c>
      <c r="B30" s="69">
        <v>3.3935608007485603</v>
      </c>
      <c r="C30" s="69">
        <v>2.322543727322353</v>
      </c>
      <c r="D30" s="58"/>
    </row>
    <row r="31" spans="1:4" ht="18" customHeight="1">
      <c r="A31"/>
      <c r="B31"/>
      <c r="C31"/>
      <c r="D31" s="58"/>
    </row>
    <row r="32" spans="1:4" ht="18" customHeight="1">
      <c r="A32"/>
      <c r="B32"/>
      <c r="C32"/>
      <c r="D32" s="58"/>
    </row>
    <row r="33" spans="1:4" ht="18" customHeight="1">
      <c r="A33"/>
      <c r="B33"/>
      <c r="C33"/>
      <c r="D33" s="58"/>
    </row>
    <row r="34" spans="1:4" ht="18" customHeight="1">
      <c r="A34"/>
      <c r="B34"/>
      <c r="C34"/>
      <c r="D34" s="58"/>
    </row>
    <row r="35" spans="1:4" ht="18" customHeight="1">
      <c r="A35"/>
      <c r="B35"/>
      <c r="C35"/>
      <c r="D35" s="59"/>
    </row>
    <row r="36" ht="18" customHeight="1"/>
  </sheetData>
  <sheetProtection/>
  <printOptions horizontalCentered="1"/>
  <pageMargins left="0.7874015748031497" right="0.7874015748031497" top="0.5905511811023623" bottom="0.5905511811023623" header="0" footer="0"/>
  <pageSetup horizontalDpi="600" verticalDpi="600" orientation="landscape" paperSize="9" scale="7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172"/>
  <sheetViews>
    <sheetView zoomScalePageLayoutView="0" workbookViewId="0" topLeftCell="A76">
      <selection activeCell="A76" sqref="A76:B106"/>
    </sheetView>
  </sheetViews>
  <sheetFormatPr defaultColWidth="9.00390625" defaultRowHeight="12.75"/>
  <cols>
    <col min="1" max="1" width="18.375" style="4" customWidth="1"/>
    <col min="2" max="2" width="12.875" style="4" customWidth="1"/>
    <col min="3" max="3" width="13.875" style="4" customWidth="1"/>
    <col min="4" max="4" width="12.625" style="4" customWidth="1"/>
    <col min="5" max="5" width="13.25390625" style="4" customWidth="1"/>
    <col min="6" max="6" width="13.00390625" style="4" customWidth="1"/>
    <col min="7" max="7" width="12.625" style="4" customWidth="1"/>
    <col min="8" max="12" width="9.125" style="4" customWidth="1"/>
    <col min="13" max="13" width="13.625" style="4" bestFit="1" customWidth="1"/>
    <col min="14" max="14" width="13.375" style="4" customWidth="1"/>
    <col min="15" max="15" width="28.625" style="4" customWidth="1"/>
    <col min="16" max="18" width="9.125" style="4" customWidth="1"/>
    <col min="19" max="19" width="22.875" style="4" customWidth="1"/>
    <col min="20" max="22" width="9.125" style="4" customWidth="1"/>
    <col min="23" max="23" width="22.75390625" style="4" customWidth="1"/>
    <col min="24" max="16384" width="9.125" style="4" customWidth="1"/>
  </cols>
  <sheetData>
    <row r="1" spans="1:7" ht="19.5" customHeight="1">
      <c r="A1" s="463" t="s">
        <v>32</v>
      </c>
      <c r="B1" s="463"/>
      <c r="C1" s="463"/>
      <c r="D1" s="463"/>
      <c r="E1" s="463"/>
      <c r="F1" s="463"/>
      <c r="G1" s="463"/>
    </row>
    <row r="2" spans="1:7" ht="15" customHeight="1">
      <c r="A2" s="70"/>
      <c r="B2" s="70"/>
      <c r="C2" s="70"/>
      <c r="D2" s="70"/>
      <c r="E2" s="70"/>
      <c r="F2" s="70"/>
      <c r="G2" s="70"/>
    </row>
    <row r="3" spans="1:7" ht="19.5" customHeight="1">
      <c r="A3" s="483" t="s">
        <v>146</v>
      </c>
      <c r="B3" s="483"/>
      <c r="C3" s="484"/>
      <c r="D3" s="484"/>
      <c r="E3" s="484"/>
      <c r="F3" s="484"/>
      <c r="G3" s="484"/>
    </row>
    <row r="4" spans="1:7" s="71" customFormat="1" ht="15" customHeight="1">
      <c r="A4" s="479" t="s">
        <v>147</v>
      </c>
      <c r="B4" s="479"/>
      <c r="C4" s="480"/>
      <c r="D4" s="480"/>
      <c r="E4" s="480"/>
      <c r="F4" s="480"/>
      <c r="G4" s="480"/>
    </row>
    <row r="5" spans="1:7" s="71" customFormat="1" ht="15" customHeight="1">
      <c r="A5" s="485" t="s">
        <v>148</v>
      </c>
      <c r="B5" s="485"/>
      <c r="C5" s="486"/>
      <c r="D5" s="486"/>
      <c r="E5" s="486"/>
      <c r="F5" s="486"/>
      <c r="G5" s="486"/>
    </row>
    <row r="6" spans="1:11" ht="15" customHeight="1">
      <c r="A6" s="481" t="s">
        <v>149</v>
      </c>
      <c r="B6" s="481"/>
      <c r="C6" s="482"/>
      <c r="D6" s="482"/>
      <c r="E6" s="482"/>
      <c r="F6" s="482"/>
      <c r="G6" s="482"/>
      <c r="K6" s="4">
        <f>K9/1535297*100000</f>
        <v>1459.9129679794855</v>
      </c>
    </row>
    <row r="7" spans="1:13" ht="47.25" customHeight="1">
      <c r="A7" s="441" t="s">
        <v>25</v>
      </c>
      <c r="B7" s="439" t="s">
        <v>290</v>
      </c>
      <c r="C7" s="439" t="s">
        <v>150</v>
      </c>
      <c r="D7" s="439" t="s">
        <v>291</v>
      </c>
      <c r="E7" s="439" t="s">
        <v>262</v>
      </c>
      <c r="F7" s="487" t="s">
        <v>151</v>
      </c>
      <c r="G7" s="488"/>
      <c r="K7" s="18"/>
      <c r="M7" s="18" t="s">
        <v>152</v>
      </c>
    </row>
    <row r="8" spans="1:27" ht="48" customHeight="1">
      <c r="A8" s="478"/>
      <c r="B8" s="388"/>
      <c r="C8" s="388"/>
      <c r="D8" s="388"/>
      <c r="E8" s="388"/>
      <c r="F8" s="8" t="s">
        <v>290</v>
      </c>
      <c r="G8" s="8" t="s">
        <v>291</v>
      </c>
      <c r="K8" s="4">
        <v>2008</v>
      </c>
      <c r="L8" s="4">
        <v>2009</v>
      </c>
      <c r="M8" s="159">
        <v>2008</v>
      </c>
      <c r="N8" s="4">
        <v>2009</v>
      </c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34.5" customHeight="1">
      <c r="A9" s="10" t="s">
        <v>31</v>
      </c>
      <c r="B9" s="314">
        <f aca="true" t="shared" si="0" ref="B9:B39">L9/N9*100000</f>
        <v>1285.1916403661658</v>
      </c>
      <c r="C9" s="35">
        <f aca="true" t="shared" si="1" ref="C9:C39">B9/$B$9*100</f>
        <v>100</v>
      </c>
      <c r="D9" s="35">
        <f aca="true" t="shared" si="2" ref="D9:D39">K9/M9*100000</f>
        <v>1462.352290283519</v>
      </c>
      <c r="E9" s="35">
        <f aca="true" t="shared" si="3" ref="E9:E39">B9/D9*100</f>
        <v>87.88522771875951</v>
      </c>
      <c r="F9" s="35">
        <v>63.9</v>
      </c>
      <c r="G9" s="35">
        <v>58.5</v>
      </c>
      <c r="H9" s="62">
        <f>100-E9</f>
        <v>12.11477228124049</v>
      </c>
      <c r="I9" s="62"/>
      <c r="J9" s="62">
        <f>F9-G9</f>
        <v>5.399999999999999</v>
      </c>
      <c r="K9" s="4">
        <v>22414</v>
      </c>
      <c r="L9" s="4">
        <v>19644</v>
      </c>
      <c r="M9" s="2">
        <v>1532736</v>
      </c>
      <c r="N9" s="2">
        <v>1528488</v>
      </c>
      <c r="O9" s="10" t="s">
        <v>31</v>
      </c>
      <c r="P9" s="35">
        <v>54.3</v>
      </c>
      <c r="Q9"/>
      <c r="R9"/>
      <c r="S9" s="10" t="s">
        <v>31</v>
      </c>
      <c r="T9" s="35">
        <v>10.799999999999997</v>
      </c>
      <c r="U9"/>
      <c r="V9"/>
      <c r="W9"/>
      <c r="X9"/>
      <c r="Y9"/>
      <c r="Z9"/>
      <c r="AA9"/>
    </row>
    <row r="10" spans="1:27" ht="19.5" customHeight="1">
      <c r="A10" s="13" t="s">
        <v>37</v>
      </c>
      <c r="B10" s="315">
        <f t="shared" si="0"/>
        <v>697.3165336154659</v>
      </c>
      <c r="C10" s="38">
        <f t="shared" si="1"/>
        <v>54.25778628756039</v>
      </c>
      <c r="D10" s="38">
        <f t="shared" si="2"/>
        <v>785.4286127306896</v>
      </c>
      <c r="E10" s="38">
        <f t="shared" si="3"/>
        <v>88.78165657743413</v>
      </c>
      <c r="F10" s="38">
        <v>80.7</v>
      </c>
      <c r="G10" s="38">
        <v>85.7</v>
      </c>
      <c r="H10" s="62">
        <f aca="true" t="shared" si="4" ref="H10:H39">100-E10</f>
        <v>11.218343422565866</v>
      </c>
      <c r="I10" s="62"/>
      <c r="J10" s="62">
        <f aca="true" t="shared" si="5" ref="J10:J39">F10-G10</f>
        <v>-5</v>
      </c>
      <c r="K10" s="4">
        <v>163</v>
      </c>
      <c r="L10" s="4">
        <v>145</v>
      </c>
      <c r="M10" s="312">
        <v>20753</v>
      </c>
      <c r="N10" s="308">
        <v>20794</v>
      </c>
      <c r="O10" s="13" t="s">
        <v>62</v>
      </c>
      <c r="P10" s="38">
        <v>89.3</v>
      </c>
      <c r="Q10" s="2">
        <v>1</v>
      </c>
      <c r="R10"/>
      <c r="S10" s="13" t="s">
        <v>58</v>
      </c>
      <c r="T10" s="38">
        <v>23</v>
      </c>
      <c r="U10"/>
      <c r="V10"/>
      <c r="W10"/>
      <c r="X10"/>
      <c r="Y10"/>
      <c r="Z10"/>
      <c r="AA10"/>
    </row>
    <row r="11" spans="1:27" ht="19.5" customHeight="1">
      <c r="A11" s="13" t="s">
        <v>41</v>
      </c>
      <c r="B11" s="315">
        <f t="shared" si="0"/>
        <v>949.9112870206086</v>
      </c>
      <c r="C11" s="38">
        <f t="shared" si="1"/>
        <v>73.91203437566463</v>
      </c>
      <c r="D11" s="38">
        <f t="shared" si="2"/>
        <v>1197.7511610853091</v>
      </c>
      <c r="E11" s="38">
        <f t="shared" si="3"/>
        <v>79.30789949390429</v>
      </c>
      <c r="F11" s="38">
        <v>80.8</v>
      </c>
      <c r="G11" s="38">
        <v>74.5</v>
      </c>
      <c r="H11" s="62">
        <f t="shared" si="4"/>
        <v>20.692100506095713</v>
      </c>
      <c r="I11" s="62"/>
      <c r="J11" s="62">
        <f t="shared" si="5"/>
        <v>6.299999999999997</v>
      </c>
      <c r="K11" s="4">
        <v>441</v>
      </c>
      <c r="L11" s="4">
        <v>348</v>
      </c>
      <c r="M11" s="312">
        <v>36819</v>
      </c>
      <c r="N11" s="308">
        <v>36635</v>
      </c>
      <c r="O11" s="13" t="s">
        <v>64</v>
      </c>
      <c r="P11" s="38">
        <v>88.2</v>
      </c>
      <c r="Q11" s="2">
        <v>2</v>
      </c>
      <c r="R11"/>
      <c r="S11" s="13" t="s">
        <v>43</v>
      </c>
      <c r="T11" s="38">
        <v>21.900000000000006</v>
      </c>
      <c r="U11"/>
      <c r="V11"/>
      <c r="W11"/>
      <c r="X11"/>
      <c r="Y11"/>
      <c r="Z11"/>
      <c r="AA11"/>
    </row>
    <row r="12" spans="1:27" ht="19.5" customHeight="1">
      <c r="A12" s="13" t="s">
        <v>45</v>
      </c>
      <c r="B12" s="315">
        <f t="shared" si="0"/>
        <v>750.8374725655539</v>
      </c>
      <c r="C12" s="38">
        <f t="shared" si="1"/>
        <v>58.42221883357658</v>
      </c>
      <c r="D12" s="38">
        <f t="shared" si="2"/>
        <v>767.4109976342969</v>
      </c>
      <c r="E12" s="38">
        <f t="shared" si="3"/>
        <v>97.8403326092753</v>
      </c>
      <c r="F12" s="38">
        <v>82.1</v>
      </c>
      <c r="G12" s="38">
        <v>88.6</v>
      </c>
      <c r="H12" s="62">
        <f t="shared" si="4"/>
        <v>2.1596673907247066</v>
      </c>
      <c r="I12" s="62"/>
      <c r="J12" s="62">
        <f t="shared" si="5"/>
        <v>-6.5</v>
      </c>
      <c r="K12" s="4">
        <v>133</v>
      </c>
      <c r="L12" s="4">
        <v>130</v>
      </c>
      <c r="M12" s="312">
        <v>17331</v>
      </c>
      <c r="N12" s="308">
        <v>17314</v>
      </c>
      <c r="O12" s="13" t="s">
        <v>54</v>
      </c>
      <c r="P12" s="38">
        <v>86.4</v>
      </c>
      <c r="Q12" s="2">
        <v>3</v>
      </c>
      <c r="R12"/>
      <c r="S12" s="13" t="s">
        <v>47</v>
      </c>
      <c r="T12" s="38">
        <v>21.800000000000004</v>
      </c>
      <c r="U12"/>
      <c r="V12"/>
      <c r="W12"/>
      <c r="X12"/>
      <c r="Y12"/>
      <c r="Z12"/>
      <c r="AA12"/>
    </row>
    <row r="13" spans="1:27" ht="19.5" customHeight="1">
      <c r="A13" s="13" t="s">
        <v>43</v>
      </c>
      <c r="B13" s="315">
        <f t="shared" si="0"/>
        <v>684.7902314260963</v>
      </c>
      <c r="C13" s="38">
        <f t="shared" si="1"/>
        <v>53.28312213663261</v>
      </c>
      <c r="D13" s="38">
        <f t="shared" si="2"/>
        <v>1042.0558807655582</v>
      </c>
      <c r="E13" s="38">
        <f t="shared" si="3"/>
        <v>65.71530798549952</v>
      </c>
      <c r="F13" s="38">
        <v>76.6</v>
      </c>
      <c r="G13" s="38">
        <v>72.3</v>
      </c>
      <c r="H13" s="62">
        <f t="shared" si="4"/>
        <v>34.28469201450048</v>
      </c>
      <c r="I13" s="62"/>
      <c r="J13" s="62">
        <f t="shared" si="5"/>
        <v>4.299999999999997</v>
      </c>
      <c r="K13" s="4">
        <f>1548-1297</f>
        <v>251</v>
      </c>
      <c r="L13" s="4">
        <f>1154-988</f>
        <v>166</v>
      </c>
      <c r="M13" s="312">
        <v>24087</v>
      </c>
      <c r="N13" s="308">
        <v>24241</v>
      </c>
      <c r="O13" s="13" t="s">
        <v>63</v>
      </c>
      <c r="P13" s="38">
        <v>85.5</v>
      </c>
      <c r="Q13" s="2">
        <v>4</v>
      </c>
      <c r="R13"/>
      <c r="S13" s="13" t="s">
        <v>44</v>
      </c>
      <c r="T13" s="38">
        <v>21.200000000000003</v>
      </c>
      <c r="U13"/>
      <c r="V13"/>
      <c r="W13"/>
      <c r="X13"/>
      <c r="Y13"/>
      <c r="Z13"/>
      <c r="AA13"/>
    </row>
    <row r="14" spans="1:27" ht="19.5" customHeight="1">
      <c r="A14" s="13" t="s">
        <v>50</v>
      </c>
      <c r="B14" s="315">
        <f t="shared" si="0"/>
        <v>1147.7451139624275</v>
      </c>
      <c r="C14" s="38">
        <f t="shared" si="1"/>
        <v>89.30536722409911</v>
      </c>
      <c r="D14" s="38">
        <f t="shared" si="2"/>
        <v>1270.2893436838392</v>
      </c>
      <c r="E14" s="38">
        <f t="shared" si="3"/>
        <v>90.35304591581998</v>
      </c>
      <c r="F14" s="38">
        <v>69.2</v>
      </c>
      <c r="G14" s="38">
        <v>60.6</v>
      </c>
      <c r="H14" s="62">
        <f t="shared" si="4"/>
        <v>9.646954084180024</v>
      </c>
      <c r="I14" s="62"/>
      <c r="J14" s="62">
        <f t="shared" si="5"/>
        <v>8.600000000000001</v>
      </c>
      <c r="K14" s="4">
        <f>1540-1306</f>
        <v>234</v>
      </c>
      <c r="L14" s="4">
        <f>1270-1058</f>
        <v>212</v>
      </c>
      <c r="M14" s="312">
        <v>18421</v>
      </c>
      <c r="N14" s="308">
        <v>18471</v>
      </c>
      <c r="O14" s="13" t="s">
        <v>49</v>
      </c>
      <c r="P14" s="38">
        <v>84.9</v>
      </c>
      <c r="Q14" s="2">
        <v>5</v>
      </c>
      <c r="R14"/>
      <c r="S14" s="13" t="s">
        <v>50</v>
      </c>
      <c r="T14" s="38">
        <v>20.700000000000003</v>
      </c>
      <c r="U14"/>
      <c r="V14"/>
      <c r="W14"/>
      <c r="X14"/>
      <c r="Y14"/>
      <c r="Z14"/>
      <c r="AA14"/>
    </row>
    <row r="15" spans="1:27" ht="19.5" customHeight="1">
      <c r="A15" s="13" t="s">
        <v>53</v>
      </c>
      <c r="B15" s="315">
        <f t="shared" si="0"/>
        <v>1206.7260138476756</v>
      </c>
      <c r="C15" s="38">
        <f t="shared" si="1"/>
        <v>93.89463609519477</v>
      </c>
      <c r="D15" s="38">
        <f t="shared" si="2"/>
        <v>1391.185913026559</v>
      </c>
      <c r="E15" s="38">
        <f t="shared" si="3"/>
        <v>86.74081605832347</v>
      </c>
      <c r="F15" s="38">
        <v>84.3</v>
      </c>
      <c r="G15" s="38">
        <v>81.3</v>
      </c>
      <c r="H15" s="62">
        <f t="shared" si="4"/>
        <v>13.259183941676525</v>
      </c>
      <c r="I15" s="62"/>
      <c r="J15" s="62">
        <f t="shared" si="5"/>
        <v>3</v>
      </c>
      <c r="K15" s="4">
        <v>143</v>
      </c>
      <c r="L15" s="4">
        <v>122</v>
      </c>
      <c r="M15" s="312">
        <v>10279</v>
      </c>
      <c r="N15" s="308">
        <v>10110</v>
      </c>
      <c r="O15" s="13" t="s">
        <v>60</v>
      </c>
      <c r="P15" s="38">
        <v>81.3</v>
      </c>
      <c r="Q15" s="2">
        <v>6</v>
      </c>
      <c r="R15"/>
      <c r="S15" s="13" t="s">
        <v>62</v>
      </c>
      <c r="T15" s="38">
        <v>20.200000000000003</v>
      </c>
      <c r="U15"/>
      <c r="V15"/>
      <c r="W15"/>
      <c r="X15"/>
      <c r="Y15"/>
      <c r="Z15"/>
      <c r="AA15"/>
    </row>
    <row r="16" spans="1:27" ht="19.5" customHeight="1">
      <c r="A16" s="13" t="s">
        <v>55</v>
      </c>
      <c r="B16" s="315">
        <f t="shared" si="0"/>
        <v>899.18853717377</v>
      </c>
      <c r="C16" s="38">
        <f t="shared" si="1"/>
        <v>69.96532726571274</v>
      </c>
      <c r="D16" s="38">
        <f t="shared" si="2"/>
        <v>954.9497011226126</v>
      </c>
      <c r="E16" s="38">
        <f t="shared" si="3"/>
        <v>94.16082712175402</v>
      </c>
      <c r="F16" s="38">
        <v>87.2</v>
      </c>
      <c r="G16" s="38">
        <v>75.8</v>
      </c>
      <c r="H16" s="62">
        <f t="shared" si="4"/>
        <v>5.839172878245975</v>
      </c>
      <c r="I16" s="62"/>
      <c r="J16" s="62">
        <f t="shared" si="5"/>
        <v>11.400000000000006</v>
      </c>
      <c r="K16" s="4">
        <v>131</v>
      </c>
      <c r="L16" s="4">
        <v>123</v>
      </c>
      <c r="M16" s="312">
        <v>13718</v>
      </c>
      <c r="N16" s="308">
        <v>13679</v>
      </c>
      <c r="O16" s="13" t="s">
        <v>45</v>
      </c>
      <c r="P16" s="38">
        <v>79.9</v>
      </c>
      <c r="Q16" s="2">
        <v>7</v>
      </c>
      <c r="R16"/>
      <c r="S16" s="13" t="s">
        <v>54</v>
      </c>
      <c r="T16" s="38">
        <v>20</v>
      </c>
      <c r="U16"/>
      <c r="V16"/>
      <c r="W16"/>
      <c r="X16"/>
      <c r="Y16"/>
      <c r="Z16"/>
      <c r="AA16"/>
    </row>
    <row r="17" spans="1:27" ht="19.5" customHeight="1">
      <c r="A17" s="13" t="s">
        <v>42</v>
      </c>
      <c r="B17" s="315">
        <f t="shared" si="0"/>
        <v>1174.8750216839348</v>
      </c>
      <c r="C17" s="38">
        <f t="shared" si="1"/>
        <v>91.41632926815487</v>
      </c>
      <c r="D17" s="38">
        <f t="shared" si="2"/>
        <v>1272.0927614544635</v>
      </c>
      <c r="E17" s="38">
        <f t="shared" si="3"/>
        <v>92.35765325326012</v>
      </c>
      <c r="F17" s="38">
        <v>69.4</v>
      </c>
      <c r="G17" s="38">
        <v>62.4</v>
      </c>
      <c r="H17" s="62">
        <f t="shared" si="4"/>
        <v>7.642346746739875</v>
      </c>
      <c r="I17" s="62"/>
      <c r="J17" s="62">
        <f t="shared" si="5"/>
        <v>7.000000000000007</v>
      </c>
      <c r="K17" s="4">
        <v>791</v>
      </c>
      <c r="L17" s="4">
        <v>745</v>
      </c>
      <c r="M17" s="312">
        <v>62181</v>
      </c>
      <c r="N17" s="308">
        <v>63411</v>
      </c>
      <c r="O17" s="13" t="s">
        <v>37</v>
      </c>
      <c r="P17" s="38">
        <v>79.8</v>
      </c>
      <c r="Q17" s="2">
        <v>8</v>
      </c>
      <c r="R17"/>
      <c r="S17" s="13" t="s">
        <v>41</v>
      </c>
      <c r="T17" s="38">
        <v>15.099999999999994</v>
      </c>
      <c r="U17"/>
      <c r="V17"/>
      <c r="W17"/>
      <c r="X17"/>
      <c r="Y17"/>
      <c r="Z17"/>
      <c r="AA17"/>
    </row>
    <row r="18" spans="1:27" ht="19.5" customHeight="1">
      <c r="A18" s="13" t="s">
        <v>58</v>
      </c>
      <c r="B18" s="315">
        <f t="shared" si="0"/>
        <v>943.7746266191633</v>
      </c>
      <c r="C18" s="38">
        <f t="shared" si="1"/>
        <v>73.43454446608999</v>
      </c>
      <c r="D18" s="38">
        <f t="shared" si="2"/>
        <v>1028.8647172387814</v>
      </c>
      <c r="E18" s="38">
        <f t="shared" si="3"/>
        <v>91.72971050577195</v>
      </c>
      <c r="F18" s="38">
        <v>87.6</v>
      </c>
      <c r="G18" s="38">
        <v>69.1</v>
      </c>
      <c r="H18" s="62">
        <f t="shared" si="4"/>
        <v>8.270289494228052</v>
      </c>
      <c r="I18" s="62"/>
      <c r="J18" s="62">
        <f t="shared" si="5"/>
        <v>18.5</v>
      </c>
      <c r="K18" s="4">
        <v>437</v>
      </c>
      <c r="L18" s="4">
        <v>400</v>
      </c>
      <c r="M18" s="312">
        <v>42474</v>
      </c>
      <c r="N18" s="308">
        <v>42383</v>
      </c>
      <c r="O18" s="13" t="s">
        <v>48</v>
      </c>
      <c r="P18" s="38">
        <v>79</v>
      </c>
      <c r="Q18" s="2">
        <v>9</v>
      </c>
      <c r="R18"/>
      <c r="S18" s="13" t="s">
        <v>153</v>
      </c>
      <c r="T18" s="38">
        <v>14.599999999999994</v>
      </c>
      <c r="U18"/>
      <c r="V18"/>
      <c r="W18"/>
      <c r="X18"/>
      <c r="Y18"/>
      <c r="Z18"/>
      <c r="AA18"/>
    </row>
    <row r="19" spans="1:27" ht="19.5" customHeight="1">
      <c r="A19" s="13" t="s">
        <v>38</v>
      </c>
      <c r="B19" s="315">
        <f t="shared" si="0"/>
        <v>759.4079520170262</v>
      </c>
      <c r="C19" s="38">
        <f t="shared" si="1"/>
        <v>59.08908276128082</v>
      </c>
      <c r="D19" s="38">
        <f t="shared" si="2"/>
        <v>1041.8173925625813</v>
      </c>
      <c r="E19" s="38">
        <f t="shared" si="3"/>
        <v>72.89261606096761</v>
      </c>
      <c r="F19" s="38">
        <v>71.7</v>
      </c>
      <c r="G19" s="38">
        <v>78</v>
      </c>
      <c r="H19" s="62">
        <f t="shared" si="4"/>
        <v>27.10738393903239</v>
      </c>
      <c r="I19" s="62"/>
      <c r="J19" s="62">
        <f t="shared" si="5"/>
        <v>-6.299999999999997</v>
      </c>
      <c r="K19" s="4">
        <v>216</v>
      </c>
      <c r="L19" s="4">
        <v>157</v>
      </c>
      <c r="M19" s="312">
        <v>20733</v>
      </c>
      <c r="N19" s="308">
        <v>20674</v>
      </c>
      <c r="O19" s="13" t="s">
        <v>153</v>
      </c>
      <c r="P19" s="38">
        <v>78.3</v>
      </c>
      <c r="Q19" s="2">
        <v>10</v>
      </c>
      <c r="R19"/>
      <c r="S19" s="13" t="s">
        <v>45</v>
      </c>
      <c r="T19" s="38">
        <v>14.400000000000006</v>
      </c>
      <c r="U19"/>
      <c r="V19"/>
      <c r="W19"/>
      <c r="X19"/>
      <c r="Y19"/>
      <c r="Z19"/>
      <c r="AA19"/>
    </row>
    <row r="20" spans="1:27" ht="19.5" customHeight="1">
      <c r="A20" s="13" t="s">
        <v>60</v>
      </c>
      <c r="B20" s="315">
        <f t="shared" si="0"/>
        <v>860.9424244753632</v>
      </c>
      <c r="C20" s="38">
        <f t="shared" si="1"/>
        <v>66.98941989928217</v>
      </c>
      <c r="D20" s="38">
        <f t="shared" si="2"/>
        <v>1020.408163265306</v>
      </c>
      <c r="E20" s="38">
        <f t="shared" si="3"/>
        <v>84.3723575985856</v>
      </c>
      <c r="F20" s="38">
        <v>88.4</v>
      </c>
      <c r="G20" s="38">
        <v>90.4</v>
      </c>
      <c r="H20" s="62">
        <f t="shared" si="4"/>
        <v>15.627642401414406</v>
      </c>
      <c r="I20" s="62"/>
      <c r="J20" s="62">
        <f t="shared" si="5"/>
        <v>-2</v>
      </c>
      <c r="K20" s="4">
        <v>134</v>
      </c>
      <c r="L20" s="4">
        <v>112</v>
      </c>
      <c r="M20" s="312">
        <v>13132</v>
      </c>
      <c r="N20" s="308">
        <v>13009</v>
      </c>
      <c r="O20" s="13" t="s">
        <v>53</v>
      </c>
      <c r="P20" s="38">
        <v>76.7</v>
      </c>
      <c r="Q20" s="16">
        <f>100-P20</f>
        <v>23.299999999999997</v>
      </c>
      <c r="R20"/>
      <c r="S20" s="13" t="s">
        <v>38</v>
      </c>
      <c r="T20" s="38">
        <v>13.099999999999994</v>
      </c>
      <c r="U20"/>
      <c r="V20"/>
      <c r="W20"/>
      <c r="X20"/>
      <c r="Y20"/>
      <c r="Z20"/>
      <c r="AA20"/>
    </row>
    <row r="21" spans="1:27" ht="19.5" customHeight="1">
      <c r="A21" s="13" t="s">
        <v>59</v>
      </c>
      <c r="B21" s="315">
        <f t="shared" si="0"/>
        <v>986.6740044813083</v>
      </c>
      <c r="C21" s="38">
        <f t="shared" si="1"/>
        <v>76.77251963763113</v>
      </c>
      <c r="D21" s="38">
        <f t="shared" si="2"/>
        <v>1087.29662077597</v>
      </c>
      <c r="E21" s="38">
        <f t="shared" si="3"/>
        <v>90.74561491574852</v>
      </c>
      <c r="F21" s="38">
        <v>79.7</v>
      </c>
      <c r="G21" s="38">
        <v>64.3</v>
      </c>
      <c r="H21" s="62">
        <f t="shared" si="4"/>
        <v>9.254385084251481</v>
      </c>
      <c r="I21" s="62"/>
      <c r="J21" s="62">
        <f t="shared" si="5"/>
        <v>15.400000000000006</v>
      </c>
      <c r="K21" s="4">
        <v>278</v>
      </c>
      <c r="L21" s="4">
        <v>251</v>
      </c>
      <c r="M21" s="312">
        <v>25568</v>
      </c>
      <c r="N21" s="308">
        <v>25439</v>
      </c>
      <c r="O21" s="13" t="s">
        <v>46</v>
      </c>
      <c r="P21" s="38">
        <v>74</v>
      </c>
      <c r="Q21" s="16">
        <f aca="true" t="shared" si="6" ref="Q21:Q39">100-P21</f>
        <v>26</v>
      </c>
      <c r="R21"/>
      <c r="S21" s="13" t="s">
        <v>66</v>
      </c>
      <c r="T21" s="38">
        <v>12.900000000000006</v>
      </c>
      <c r="U21"/>
      <c r="V21"/>
      <c r="W21"/>
      <c r="X21"/>
      <c r="Y21"/>
      <c r="Z21"/>
      <c r="AA21"/>
    </row>
    <row r="22" spans="1:27" ht="19.5" customHeight="1">
      <c r="A22" s="13" t="s">
        <v>46</v>
      </c>
      <c r="B22" s="315">
        <f t="shared" si="0"/>
        <v>899.8113298824439</v>
      </c>
      <c r="C22" s="38">
        <f t="shared" si="1"/>
        <v>70.01378639734051</v>
      </c>
      <c r="D22" s="38">
        <f t="shared" si="2"/>
        <v>1298.1414063996936</v>
      </c>
      <c r="E22" s="38">
        <f t="shared" si="3"/>
        <v>69.31535543404391</v>
      </c>
      <c r="F22" s="38">
        <v>77.1</v>
      </c>
      <c r="G22" s="38">
        <v>79.2</v>
      </c>
      <c r="H22" s="62">
        <f t="shared" si="4"/>
        <v>30.68464456595609</v>
      </c>
      <c r="I22" s="62"/>
      <c r="J22" s="62">
        <f t="shared" si="5"/>
        <v>-2.1000000000000085</v>
      </c>
      <c r="K22" s="4">
        <v>271</v>
      </c>
      <c r="L22" s="4">
        <v>186</v>
      </c>
      <c r="M22" s="312">
        <v>20876</v>
      </c>
      <c r="N22" s="308">
        <v>20671</v>
      </c>
      <c r="O22" s="13" t="s">
        <v>61</v>
      </c>
      <c r="P22" s="38">
        <v>73.7</v>
      </c>
      <c r="Q22" s="16">
        <f t="shared" si="6"/>
        <v>26.299999999999997</v>
      </c>
      <c r="R22"/>
      <c r="S22" s="13" t="s">
        <v>37</v>
      </c>
      <c r="T22" s="38">
        <v>12.5</v>
      </c>
      <c r="U22"/>
      <c r="V22"/>
      <c r="W22"/>
      <c r="X22"/>
      <c r="Y22"/>
      <c r="Z22"/>
      <c r="AA22"/>
    </row>
    <row r="23" spans="1:27" ht="19.5" customHeight="1">
      <c r="A23" s="13" t="s">
        <v>49</v>
      </c>
      <c r="B23" s="315">
        <f t="shared" si="0"/>
        <v>1133.7083513630462</v>
      </c>
      <c r="C23" s="38">
        <f t="shared" si="1"/>
        <v>88.21317504368763</v>
      </c>
      <c r="D23" s="38">
        <f t="shared" si="2"/>
        <v>1159.0692846639563</v>
      </c>
      <c r="E23" s="38">
        <f t="shared" si="3"/>
        <v>97.81195709035954</v>
      </c>
      <c r="F23" s="38">
        <v>89.3</v>
      </c>
      <c r="G23" s="38">
        <v>90.8</v>
      </c>
      <c r="H23" s="62">
        <f t="shared" si="4"/>
        <v>2.1880429096404583</v>
      </c>
      <c r="I23" s="62"/>
      <c r="J23" s="62">
        <f t="shared" si="5"/>
        <v>-1.5</v>
      </c>
      <c r="K23" s="4">
        <v>134</v>
      </c>
      <c r="L23" s="4">
        <v>131</v>
      </c>
      <c r="M23" s="312">
        <v>11561</v>
      </c>
      <c r="N23" s="308">
        <v>11555</v>
      </c>
      <c r="O23" s="13" t="s">
        <v>58</v>
      </c>
      <c r="P23" s="38">
        <v>72.5</v>
      </c>
      <c r="Q23" s="16">
        <f t="shared" si="6"/>
        <v>27.5</v>
      </c>
      <c r="R23"/>
      <c r="S23" s="13" t="s">
        <v>60</v>
      </c>
      <c r="T23" s="38">
        <v>10.399999999999991</v>
      </c>
      <c r="U23"/>
      <c r="V23"/>
      <c r="W23"/>
      <c r="X23"/>
      <c r="Y23"/>
      <c r="Z23"/>
      <c r="AA23"/>
    </row>
    <row r="24" spans="1:27" ht="19.5" customHeight="1">
      <c r="A24" s="13" t="s">
        <v>64</v>
      </c>
      <c r="B24" s="315">
        <f t="shared" si="0"/>
        <v>859.9931200550395</v>
      </c>
      <c r="C24" s="38">
        <f t="shared" si="1"/>
        <v>66.9155550848446</v>
      </c>
      <c r="D24" s="38">
        <f t="shared" si="2"/>
        <v>1097.9584834448447</v>
      </c>
      <c r="E24" s="38">
        <f t="shared" si="3"/>
        <v>78.3265608875129</v>
      </c>
      <c r="F24" s="38">
        <v>91.5</v>
      </c>
      <c r="G24" s="38">
        <v>90.3</v>
      </c>
      <c r="H24" s="62">
        <f t="shared" si="4"/>
        <v>21.673439112487102</v>
      </c>
      <c r="I24" s="62"/>
      <c r="J24" s="62">
        <f t="shared" si="5"/>
        <v>1.2000000000000028</v>
      </c>
      <c r="K24" s="4">
        <v>128</v>
      </c>
      <c r="L24" s="4">
        <v>100</v>
      </c>
      <c r="M24" s="312">
        <v>11658</v>
      </c>
      <c r="N24" s="308">
        <v>11628</v>
      </c>
      <c r="O24" s="13" t="s">
        <v>66</v>
      </c>
      <c r="P24" s="38">
        <v>71.7</v>
      </c>
      <c r="Q24" s="16">
        <f t="shared" si="6"/>
        <v>28.299999999999997</v>
      </c>
      <c r="R24"/>
      <c r="S24" s="13" t="s">
        <v>42</v>
      </c>
      <c r="T24" s="38">
        <v>9.700000000000003</v>
      </c>
      <c r="U24"/>
      <c r="V24"/>
      <c r="W24"/>
      <c r="X24"/>
      <c r="Y24"/>
      <c r="Z24"/>
      <c r="AA24"/>
    </row>
    <row r="25" spans="1:27" ht="19.5" customHeight="1">
      <c r="A25" s="13" t="s">
        <v>153</v>
      </c>
      <c r="B25" s="315">
        <f t="shared" si="0"/>
        <v>781.9287576020852</v>
      </c>
      <c r="C25" s="38">
        <f t="shared" si="1"/>
        <v>60.84141329921074</v>
      </c>
      <c r="D25" s="38">
        <f t="shared" si="2"/>
        <v>850.4606661941884</v>
      </c>
      <c r="E25" s="38">
        <f t="shared" si="3"/>
        <v>91.94178974804518</v>
      </c>
      <c r="F25" s="38">
        <v>83.7</v>
      </c>
      <c r="G25" s="38">
        <v>79.8</v>
      </c>
      <c r="H25" s="62">
        <f t="shared" si="4"/>
        <v>8.058210251954819</v>
      </c>
      <c r="I25" s="62"/>
      <c r="J25" s="62">
        <f t="shared" si="5"/>
        <v>3.9000000000000057</v>
      </c>
      <c r="K25" s="4">
        <v>264</v>
      </c>
      <c r="L25" s="4">
        <v>243</v>
      </c>
      <c r="M25" s="312">
        <v>31042</v>
      </c>
      <c r="N25" s="308">
        <v>31077</v>
      </c>
      <c r="O25" s="13" t="s">
        <v>38</v>
      </c>
      <c r="P25" s="38">
        <v>71.3</v>
      </c>
      <c r="Q25" s="16">
        <f t="shared" si="6"/>
        <v>28.700000000000003</v>
      </c>
      <c r="R25"/>
      <c r="S25" s="13" t="s">
        <v>56</v>
      </c>
      <c r="T25" s="38">
        <v>9.5</v>
      </c>
      <c r="U25"/>
      <c r="V25"/>
      <c r="W25"/>
      <c r="X25"/>
      <c r="Y25"/>
      <c r="Z25"/>
      <c r="AA25"/>
    </row>
    <row r="26" spans="1:27" ht="19.5" customHeight="1">
      <c r="A26" s="13" t="s">
        <v>39</v>
      </c>
      <c r="B26" s="315">
        <f t="shared" si="0"/>
        <v>627.6511363244474</v>
      </c>
      <c r="C26" s="38">
        <f t="shared" si="1"/>
        <v>48.83716300439228</v>
      </c>
      <c r="D26" s="38">
        <f t="shared" si="2"/>
        <v>875.9274525968673</v>
      </c>
      <c r="E26" s="38">
        <f t="shared" si="3"/>
        <v>71.65560737520515</v>
      </c>
      <c r="F26" s="38">
        <v>73.2</v>
      </c>
      <c r="G26" s="38">
        <v>64.2</v>
      </c>
      <c r="H26" s="62">
        <f t="shared" si="4"/>
        <v>28.34439262479485</v>
      </c>
      <c r="I26" s="62"/>
      <c r="J26" s="62">
        <f t="shared" si="5"/>
        <v>9</v>
      </c>
      <c r="K26" s="4">
        <f>920-665</f>
        <v>255</v>
      </c>
      <c r="L26" s="4">
        <f>684-502</f>
        <v>182</v>
      </c>
      <c r="M26" s="312">
        <v>29112</v>
      </c>
      <c r="N26" s="308">
        <v>28997</v>
      </c>
      <c r="O26" s="13" t="s">
        <v>41</v>
      </c>
      <c r="P26" s="38">
        <v>70.8</v>
      </c>
      <c r="Q26" s="16">
        <f t="shared" si="6"/>
        <v>29.200000000000003</v>
      </c>
      <c r="R26"/>
      <c r="S26" s="13" t="s">
        <v>52</v>
      </c>
      <c r="T26" s="38">
        <v>9.400000000000006</v>
      </c>
      <c r="U26"/>
      <c r="V26"/>
      <c r="W26"/>
      <c r="X26"/>
      <c r="Y26"/>
      <c r="Z26"/>
      <c r="AA26"/>
    </row>
    <row r="27" spans="1:27" ht="19.5" customHeight="1">
      <c r="A27" s="13" t="s">
        <v>56</v>
      </c>
      <c r="B27" s="315">
        <f t="shared" si="0"/>
        <v>878.048780487805</v>
      </c>
      <c r="C27" s="38">
        <f t="shared" si="1"/>
        <v>68.32045532428447</v>
      </c>
      <c r="D27" s="38">
        <f t="shared" si="2"/>
        <v>1212.121212121212</v>
      </c>
      <c r="E27" s="38">
        <f t="shared" si="3"/>
        <v>72.43902439024392</v>
      </c>
      <c r="F27" s="38">
        <v>68.5</v>
      </c>
      <c r="G27" s="38">
        <v>60.1</v>
      </c>
      <c r="H27" s="62">
        <f t="shared" si="4"/>
        <v>27.560975609756085</v>
      </c>
      <c r="I27" s="62"/>
      <c r="J27" s="62">
        <f t="shared" si="5"/>
        <v>8.399999999999999</v>
      </c>
      <c r="K27" s="4">
        <f>2031-1743</f>
        <v>288</v>
      </c>
      <c r="L27" s="4">
        <f>1358-1151</f>
        <v>207</v>
      </c>
      <c r="M27" s="312">
        <v>23760</v>
      </c>
      <c r="N27" s="308">
        <v>23575</v>
      </c>
      <c r="O27" s="13" t="s">
        <v>47</v>
      </c>
      <c r="P27" s="38">
        <v>70.4</v>
      </c>
      <c r="Q27" s="16">
        <f t="shared" si="6"/>
        <v>29.599999999999994</v>
      </c>
      <c r="R27"/>
      <c r="S27" s="13" t="s">
        <v>53</v>
      </c>
      <c r="T27" s="38">
        <v>9.200000000000003</v>
      </c>
      <c r="U27"/>
      <c r="V27"/>
      <c r="W27"/>
      <c r="X27"/>
      <c r="Y27"/>
      <c r="Z27"/>
      <c r="AA27"/>
    </row>
    <row r="28" spans="1:27" ht="19.5" customHeight="1">
      <c r="A28" s="13" t="s">
        <v>54</v>
      </c>
      <c r="B28" s="315">
        <f t="shared" si="0"/>
        <v>704.6070460704607</v>
      </c>
      <c r="C28" s="38">
        <f t="shared" si="1"/>
        <v>54.82505674170975</v>
      </c>
      <c r="D28" s="38">
        <f t="shared" si="2"/>
        <v>916.3714769752041</v>
      </c>
      <c r="E28" s="38">
        <f t="shared" si="3"/>
        <v>76.89098403589078</v>
      </c>
      <c r="F28" s="38">
        <v>89.5</v>
      </c>
      <c r="G28" s="38">
        <v>86</v>
      </c>
      <c r="H28" s="62">
        <f t="shared" si="4"/>
        <v>23.10901596410922</v>
      </c>
      <c r="I28" s="62"/>
      <c r="J28" s="62">
        <f t="shared" si="5"/>
        <v>3.5</v>
      </c>
      <c r="K28" s="4">
        <v>119</v>
      </c>
      <c r="L28" s="4">
        <v>91</v>
      </c>
      <c r="M28" s="312">
        <v>12986</v>
      </c>
      <c r="N28" s="308">
        <v>12915</v>
      </c>
      <c r="O28" s="13" t="s">
        <v>43</v>
      </c>
      <c r="P28" s="38">
        <v>69.7</v>
      </c>
      <c r="Q28" s="16">
        <f t="shared" si="6"/>
        <v>30.299999999999997</v>
      </c>
      <c r="R28"/>
      <c r="S28" s="13" t="s">
        <v>46</v>
      </c>
      <c r="T28" s="38">
        <v>9.099999999999994</v>
      </c>
      <c r="U28"/>
      <c r="V28"/>
      <c r="W28"/>
      <c r="X28"/>
      <c r="Y28"/>
      <c r="Z28"/>
      <c r="AA28"/>
    </row>
    <row r="29" spans="1:27" ht="19.5" customHeight="1">
      <c r="A29" s="13" t="s">
        <v>61</v>
      </c>
      <c r="B29" s="315">
        <f t="shared" si="0"/>
        <v>669.5975650997632</v>
      </c>
      <c r="C29" s="38">
        <f t="shared" si="1"/>
        <v>52.10098977215469</v>
      </c>
      <c r="D29" s="38">
        <f t="shared" si="2"/>
        <v>991.9028340080972</v>
      </c>
      <c r="E29" s="38">
        <f t="shared" si="3"/>
        <v>67.5063667672006</v>
      </c>
      <c r="F29" s="38">
        <v>87.9</v>
      </c>
      <c r="G29" s="38">
        <v>74.9</v>
      </c>
      <c r="H29" s="62">
        <f t="shared" si="4"/>
        <v>32.4936332327994</v>
      </c>
      <c r="I29" s="62"/>
      <c r="J29" s="62">
        <f t="shared" si="5"/>
        <v>13</v>
      </c>
      <c r="K29" s="4">
        <v>147</v>
      </c>
      <c r="L29" s="4">
        <v>99</v>
      </c>
      <c r="M29" s="312">
        <v>14820</v>
      </c>
      <c r="N29" s="308">
        <v>14785</v>
      </c>
      <c r="O29" s="13" t="s">
        <v>55</v>
      </c>
      <c r="P29" s="38">
        <v>67.9</v>
      </c>
      <c r="Q29" s="16">
        <f t="shared" si="6"/>
        <v>32.099999999999994</v>
      </c>
      <c r="R29"/>
      <c r="S29" s="13" t="s">
        <v>40</v>
      </c>
      <c r="T29" s="38">
        <v>8.600000000000001</v>
      </c>
      <c r="U29"/>
      <c r="V29"/>
      <c r="W29"/>
      <c r="X29"/>
      <c r="Y29"/>
      <c r="Z29"/>
      <c r="AA29"/>
    </row>
    <row r="30" spans="1:27" ht="19.5" customHeight="1">
      <c r="A30" s="13" t="s">
        <v>48</v>
      </c>
      <c r="B30" s="315">
        <f t="shared" si="0"/>
        <v>643.314906315738</v>
      </c>
      <c r="C30" s="38">
        <f t="shared" si="1"/>
        <v>50.05595166588932</v>
      </c>
      <c r="D30" s="38">
        <f t="shared" si="2"/>
        <v>711.3103213076416</v>
      </c>
      <c r="E30" s="38">
        <f t="shared" si="3"/>
        <v>90.44082266838139</v>
      </c>
      <c r="F30" s="38">
        <v>83.3</v>
      </c>
      <c r="G30" s="38">
        <v>77</v>
      </c>
      <c r="H30" s="62">
        <f t="shared" si="4"/>
        <v>9.559177331618613</v>
      </c>
      <c r="I30" s="62"/>
      <c r="J30" s="62">
        <f t="shared" si="5"/>
        <v>6.299999999999997</v>
      </c>
      <c r="K30" s="4">
        <v>292</v>
      </c>
      <c r="L30" s="4">
        <v>263</v>
      </c>
      <c r="M30" s="312">
        <v>41051</v>
      </c>
      <c r="N30" s="308">
        <v>40882</v>
      </c>
      <c r="O30" s="13" t="s">
        <v>154</v>
      </c>
      <c r="P30" s="38">
        <v>64.2</v>
      </c>
      <c r="Q30" s="16">
        <f t="shared" si="6"/>
        <v>35.8</v>
      </c>
      <c r="R30"/>
      <c r="S30" s="13" t="s">
        <v>63</v>
      </c>
      <c r="T30" s="38">
        <v>8.400000000000006</v>
      </c>
      <c r="U30"/>
      <c r="V30"/>
      <c r="W30"/>
      <c r="X30"/>
      <c r="Y30"/>
      <c r="Z30"/>
      <c r="AA30"/>
    </row>
    <row r="31" spans="1:27" ht="19.5" customHeight="1">
      <c r="A31" s="13" t="s">
        <v>63</v>
      </c>
      <c r="B31" s="315">
        <f t="shared" si="0"/>
        <v>844.8863371143163</v>
      </c>
      <c r="C31" s="38">
        <f t="shared" si="1"/>
        <v>65.74010525571101</v>
      </c>
      <c r="D31" s="38">
        <f t="shared" si="2"/>
        <v>957.2729395283679</v>
      </c>
      <c r="E31" s="38">
        <f t="shared" si="3"/>
        <v>88.25971175269798</v>
      </c>
      <c r="F31" s="38">
        <v>87.4</v>
      </c>
      <c r="G31" s="38">
        <v>87.9</v>
      </c>
      <c r="H31" s="62">
        <f t="shared" si="4"/>
        <v>11.740288247302018</v>
      </c>
      <c r="I31" s="62"/>
      <c r="J31" s="62">
        <f t="shared" si="5"/>
        <v>-0.5</v>
      </c>
      <c r="K31" s="4">
        <v>205</v>
      </c>
      <c r="L31" s="4">
        <v>181</v>
      </c>
      <c r="M31" s="312">
        <v>21415</v>
      </c>
      <c r="N31" s="308">
        <v>21423</v>
      </c>
      <c r="O31" s="13" t="s">
        <v>39</v>
      </c>
      <c r="P31" s="38">
        <v>61.6</v>
      </c>
      <c r="Q31" s="16">
        <f t="shared" si="6"/>
        <v>38.4</v>
      </c>
      <c r="R31"/>
      <c r="S31" s="13" t="s">
        <v>49</v>
      </c>
      <c r="T31" s="38">
        <v>7.700000000000003</v>
      </c>
      <c r="U31"/>
      <c r="V31"/>
      <c r="W31"/>
      <c r="X31"/>
      <c r="Y31"/>
      <c r="Z31"/>
      <c r="AA31"/>
    </row>
    <row r="32" spans="1:27" ht="19.5" customHeight="1">
      <c r="A32" s="13" t="s">
        <v>62</v>
      </c>
      <c r="B32" s="315">
        <f t="shared" si="0"/>
        <v>793.8785270205643</v>
      </c>
      <c r="C32" s="38">
        <f t="shared" si="1"/>
        <v>61.7712177768585</v>
      </c>
      <c r="D32" s="38">
        <f t="shared" si="2"/>
        <v>1122.1122112211222</v>
      </c>
      <c r="E32" s="38">
        <f t="shared" si="3"/>
        <v>70.74858637859734</v>
      </c>
      <c r="F32" s="38">
        <v>92.8</v>
      </c>
      <c r="G32" s="38">
        <v>84.5</v>
      </c>
      <c r="H32" s="62">
        <f t="shared" si="4"/>
        <v>29.251413621402662</v>
      </c>
      <c r="I32" s="62"/>
      <c r="J32" s="62">
        <f t="shared" si="5"/>
        <v>8.299999999999997</v>
      </c>
      <c r="K32" s="4">
        <v>119</v>
      </c>
      <c r="L32" s="4">
        <v>83</v>
      </c>
      <c r="M32" s="312">
        <v>10605</v>
      </c>
      <c r="N32" s="308">
        <v>10455</v>
      </c>
      <c r="O32" s="13" t="s">
        <v>56</v>
      </c>
      <c r="P32" s="38">
        <v>60.1</v>
      </c>
      <c r="Q32" s="16">
        <f t="shared" si="6"/>
        <v>39.9</v>
      </c>
      <c r="R32"/>
      <c r="S32" s="13" t="s">
        <v>64</v>
      </c>
      <c r="T32" s="38">
        <v>7.6000000000000085</v>
      </c>
      <c r="U32"/>
      <c r="V32"/>
      <c r="W32"/>
      <c r="X32"/>
      <c r="Y32"/>
      <c r="Z32"/>
      <c r="AA32"/>
    </row>
    <row r="33" spans="1:27" ht="19.5" customHeight="1">
      <c r="A33" s="13" t="s">
        <v>154</v>
      </c>
      <c r="B33" s="315">
        <f t="shared" si="0"/>
        <v>1083.2383124287344</v>
      </c>
      <c r="C33" s="38">
        <f t="shared" si="1"/>
        <v>84.28613122009628</v>
      </c>
      <c r="D33" s="38">
        <f t="shared" si="2"/>
        <v>1335.8527046623017</v>
      </c>
      <c r="E33" s="38">
        <f t="shared" si="3"/>
        <v>81.08965222348917</v>
      </c>
      <c r="F33" s="38">
        <v>76.9</v>
      </c>
      <c r="G33" s="38">
        <v>70.4</v>
      </c>
      <c r="H33" s="62">
        <f t="shared" si="4"/>
        <v>18.910347776510832</v>
      </c>
      <c r="I33" s="62"/>
      <c r="J33" s="62">
        <f t="shared" si="5"/>
        <v>6.5</v>
      </c>
      <c r="K33" s="4">
        <v>304</v>
      </c>
      <c r="L33" s="4">
        <v>247</v>
      </c>
      <c r="M33" s="312">
        <v>22757</v>
      </c>
      <c r="N33" s="308">
        <v>22802</v>
      </c>
      <c r="O33" s="13" t="s">
        <v>50</v>
      </c>
      <c r="P33" s="38">
        <v>59.5</v>
      </c>
      <c r="Q33" s="16">
        <f t="shared" si="6"/>
        <v>40.5</v>
      </c>
      <c r="R33"/>
      <c r="S33" s="13" t="s">
        <v>48</v>
      </c>
      <c r="T33" s="38">
        <v>7.299999999999997</v>
      </c>
      <c r="U33"/>
      <c r="V33"/>
      <c r="W33"/>
      <c r="X33"/>
      <c r="Y33"/>
      <c r="Z33"/>
      <c r="AA33"/>
    </row>
    <row r="34" spans="1:27" ht="19.5" customHeight="1">
      <c r="A34" s="13" t="s">
        <v>66</v>
      </c>
      <c r="B34" s="315">
        <f t="shared" si="0"/>
        <v>1123.220640569395</v>
      </c>
      <c r="C34" s="38">
        <f t="shared" si="1"/>
        <v>87.3971324812988</v>
      </c>
      <c r="D34" s="38">
        <f t="shared" si="2"/>
        <v>1165.9391059291595</v>
      </c>
      <c r="E34" s="38">
        <f t="shared" si="3"/>
        <v>96.33613238096845</v>
      </c>
      <c r="F34" s="38">
        <v>79.3</v>
      </c>
      <c r="G34" s="38">
        <v>73.7</v>
      </c>
      <c r="H34" s="62">
        <f t="shared" si="4"/>
        <v>3.6638676190315493</v>
      </c>
      <c r="I34" s="62"/>
      <c r="J34" s="62">
        <f t="shared" si="5"/>
        <v>5.599999999999994</v>
      </c>
      <c r="K34" s="4">
        <v>211</v>
      </c>
      <c r="L34" s="4">
        <v>202</v>
      </c>
      <c r="M34" s="312">
        <v>18097</v>
      </c>
      <c r="N34" s="308">
        <v>17984</v>
      </c>
      <c r="O34" s="13" t="s">
        <v>57</v>
      </c>
      <c r="P34" s="38">
        <v>58.9</v>
      </c>
      <c r="Q34" s="16">
        <f t="shared" si="6"/>
        <v>41.1</v>
      </c>
      <c r="R34"/>
      <c r="S34" s="13" t="s">
        <v>61</v>
      </c>
      <c r="T34" s="38">
        <v>6.900000000000006</v>
      </c>
      <c r="U34"/>
      <c r="V34"/>
      <c r="W34"/>
      <c r="X34"/>
      <c r="Y34"/>
      <c r="Z34"/>
      <c r="AA34"/>
    </row>
    <row r="35" spans="1:27" ht="19.5" customHeight="1">
      <c r="A35" s="13" t="s">
        <v>40</v>
      </c>
      <c r="B35" s="315">
        <f t="shared" si="0"/>
        <v>1770.5791572769838</v>
      </c>
      <c r="C35" s="38">
        <f t="shared" si="1"/>
        <v>137.76771507574745</v>
      </c>
      <c r="D35" s="38">
        <f t="shared" si="2"/>
        <v>1844.7892123692516</v>
      </c>
      <c r="E35" s="38">
        <f t="shared" si="3"/>
        <v>95.97731520790063</v>
      </c>
      <c r="F35" s="38">
        <v>53</v>
      </c>
      <c r="G35" s="38">
        <v>48</v>
      </c>
      <c r="H35" s="62">
        <f t="shared" si="4"/>
        <v>4.022684792099369</v>
      </c>
      <c r="I35" s="62"/>
      <c r="J35" s="62">
        <f t="shared" si="5"/>
        <v>5</v>
      </c>
      <c r="K35" s="4">
        <v>11314</v>
      </c>
      <c r="L35" s="4">
        <v>10819</v>
      </c>
      <c r="M35" s="308">
        <v>613295</v>
      </c>
      <c r="N35" s="308">
        <v>611043</v>
      </c>
      <c r="O35" s="13" t="s">
        <v>44</v>
      </c>
      <c r="P35" s="38">
        <v>58.7</v>
      </c>
      <c r="Q35" s="16">
        <f t="shared" si="6"/>
        <v>41.3</v>
      </c>
      <c r="R35"/>
      <c r="S35" s="13" t="s">
        <v>55</v>
      </c>
      <c r="T35" s="38">
        <v>4.300000000000004</v>
      </c>
      <c r="U35"/>
      <c r="V35"/>
      <c r="W35"/>
      <c r="X35"/>
      <c r="Y35"/>
      <c r="Z35"/>
      <c r="AA35"/>
    </row>
    <row r="36" spans="1:27" ht="19.5" customHeight="1">
      <c r="A36" s="13" t="s">
        <v>47</v>
      </c>
      <c r="B36" s="315">
        <f t="shared" si="0"/>
        <v>1019.2291821407939</v>
      </c>
      <c r="C36" s="38">
        <f t="shared" si="1"/>
        <v>79.30561872083169</v>
      </c>
      <c r="D36" s="38">
        <f t="shared" si="2"/>
        <v>1333.4567063516542</v>
      </c>
      <c r="E36" s="38">
        <f t="shared" si="3"/>
        <v>76.43511613732187</v>
      </c>
      <c r="F36" s="38">
        <v>76.1</v>
      </c>
      <c r="G36" s="38">
        <v>72.8</v>
      </c>
      <c r="H36" s="62">
        <f t="shared" si="4"/>
        <v>23.56488386267813</v>
      </c>
      <c r="I36" s="62"/>
      <c r="J36" s="62">
        <f t="shared" si="5"/>
        <v>3.299999999999997</v>
      </c>
      <c r="K36" s="4">
        <v>1297</v>
      </c>
      <c r="L36" s="4">
        <v>988</v>
      </c>
      <c r="M36" s="312">
        <v>97266</v>
      </c>
      <c r="N36" s="308">
        <v>96936</v>
      </c>
      <c r="O36" s="13" t="s">
        <v>52</v>
      </c>
      <c r="P36" s="38">
        <v>58.7</v>
      </c>
      <c r="Q36" s="16">
        <f t="shared" si="6"/>
        <v>41.3</v>
      </c>
      <c r="R36"/>
      <c r="S36" s="13" t="s">
        <v>39</v>
      </c>
      <c r="T36" s="38">
        <v>3.3999999999999986</v>
      </c>
      <c r="U36"/>
      <c r="V36"/>
      <c r="W36"/>
      <c r="X36"/>
      <c r="Y36"/>
      <c r="Z36"/>
      <c r="AA36"/>
    </row>
    <row r="37" spans="1:27" ht="19.5" customHeight="1">
      <c r="A37" s="13" t="s">
        <v>44</v>
      </c>
      <c r="B37" s="315">
        <f t="shared" si="0"/>
        <v>1089.9350983826105</v>
      </c>
      <c r="C37" s="38">
        <f t="shared" si="1"/>
        <v>84.80720416700466</v>
      </c>
      <c r="D37" s="38">
        <f t="shared" si="2"/>
        <v>1329.938900203666</v>
      </c>
      <c r="E37" s="38">
        <f t="shared" si="3"/>
        <v>81.9537723286159</v>
      </c>
      <c r="F37" s="38">
        <v>68.4</v>
      </c>
      <c r="G37" s="38">
        <v>59.1</v>
      </c>
      <c r="H37" s="62">
        <f t="shared" si="4"/>
        <v>18.046227671384102</v>
      </c>
      <c r="I37" s="62"/>
      <c r="J37" s="62">
        <f t="shared" si="5"/>
        <v>9.300000000000004</v>
      </c>
      <c r="K37" s="4">
        <v>1306</v>
      </c>
      <c r="L37" s="4">
        <v>1058</v>
      </c>
      <c r="M37" s="312">
        <v>98200</v>
      </c>
      <c r="N37" s="308">
        <v>97070</v>
      </c>
      <c r="O37" s="13" t="s">
        <v>59</v>
      </c>
      <c r="P37" s="38">
        <v>57</v>
      </c>
      <c r="Q37" s="16">
        <f t="shared" si="6"/>
        <v>43</v>
      </c>
      <c r="R37"/>
      <c r="S37" s="13" t="s">
        <v>57</v>
      </c>
      <c r="T37" s="38">
        <v>3.299999999999997</v>
      </c>
      <c r="U37"/>
      <c r="V37"/>
      <c r="W37"/>
      <c r="X37"/>
      <c r="Y37"/>
      <c r="Z37"/>
      <c r="AA37"/>
    </row>
    <row r="38" spans="1:27" ht="19.5" customHeight="1">
      <c r="A38" s="13" t="s">
        <v>57</v>
      </c>
      <c r="B38" s="315">
        <f t="shared" si="0"/>
        <v>1010.0603621730382</v>
      </c>
      <c r="C38" s="38">
        <f t="shared" si="1"/>
        <v>78.59219827210053</v>
      </c>
      <c r="D38" s="38">
        <f t="shared" si="2"/>
        <v>1347.408518053248</v>
      </c>
      <c r="E38" s="38">
        <f t="shared" si="3"/>
        <v>74.96318663862877</v>
      </c>
      <c r="F38" s="38">
        <v>75</v>
      </c>
      <c r="G38" s="38">
        <v>60.8</v>
      </c>
      <c r="H38" s="62">
        <f t="shared" si="4"/>
        <v>25.03681336137123</v>
      </c>
      <c r="I38" s="62"/>
      <c r="J38" s="62">
        <f t="shared" si="5"/>
        <v>14.200000000000003</v>
      </c>
      <c r="K38" s="4">
        <v>665</v>
      </c>
      <c r="L38" s="4">
        <v>502</v>
      </c>
      <c r="M38" s="312">
        <v>49354</v>
      </c>
      <c r="N38" s="308">
        <v>49700</v>
      </c>
      <c r="O38" s="13" t="s">
        <v>42</v>
      </c>
      <c r="P38" s="38">
        <v>54.5</v>
      </c>
      <c r="Q38" s="16">
        <f t="shared" si="6"/>
        <v>45.5</v>
      </c>
      <c r="R38"/>
      <c r="S38" s="13" t="s">
        <v>154</v>
      </c>
      <c r="T38" s="38">
        <v>1.7000000000000028</v>
      </c>
      <c r="U38"/>
      <c r="V38"/>
      <c r="W38"/>
      <c r="X38"/>
      <c r="Y38"/>
      <c r="Z38"/>
      <c r="AA38"/>
    </row>
    <row r="39" spans="1:27" ht="19.5" customHeight="1">
      <c r="A39" s="13" t="s">
        <v>52</v>
      </c>
      <c r="B39" s="315">
        <f t="shared" si="0"/>
        <v>1164.626125670343</v>
      </c>
      <c r="C39" s="38">
        <f t="shared" si="1"/>
        <v>90.61886874229339</v>
      </c>
      <c r="D39" s="38">
        <f t="shared" si="2"/>
        <v>1753.785782562761</v>
      </c>
      <c r="E39" s="38">
        <f t="shared" si="3"/>
        <v>66.4064070566535</v>
      </c>
      <c r="F39" s="38">
        <v>66.2</v>
      </c>
      <c r="G39" s="38">
        <v>59</v>
      </c>
      <c r="H39" s="62">
        <f t="shared" si="4"/>
        <v>33.59359294334649</v>
      </c>
      <c r="I39" s="62"/>
      <c r="J39" s="62">
        <f t="shared" si="5"/>
        <v>7.200000000000003</v>
      </c>
      <c r="K39" s="4">
        <v>1743</v>
      </c>
      <c r="L39" s="4">
        <v>1151</v>
      </c>
      <c r="M39" s="312">
        <v>99385</v>
      </c>
      <c r="N39" s="308">
        <v>98830</v>
      </c>
      <c r="O39" s="13" t="s">
        <v>40</v>
      </c>
      <c r="P39" s="38">
        <v>43.1</v>
      </c>
      <c r="Q39" s="16">
        <f t="shared" si="6"/>
        <v>56.9</v>
      </c>
      <c r="R39"/>
      <c r="S39" s="13" t="s">
        <v>59</v>
      </c>
      <c r="T39" s="38">
        <v>0</v>
      </c>
      <c r="U39"/>
      <c r="V39"/>
      <c r="W39"/>
      <c r="X39"/>
      <c r="Y39"/>
      <c r="Z39"/>
      <c r="AA39"/>
    </row>
    <row r="40" spans="1:27" ht="19.5">
      <c r="A40" s="20"/>
      <c r="B40" s="20"/>
      <c r="C40" s="20"/>
      <c r="D40" s="20"/>
      <c r="E40" s="20"/>
      <c r="F40" s="20"/>
      <c r="G40" s="73"/>
      <c r="K40" s="4">
        <f>SUM(K10:K39)</f>
        <v>22414</v>
      </c>
      <c r="L40" s="4">
        <f>SUM(L10:L39)</f>
        <v>19644</v>
      </c>
      <c r="M40" s="2">
        <f>SUM(M10:M39)</f>
        <v>1532736</v>
      </c>
      <c r="N40" s="74">
        <f>SUM(N10:N39)</f>
        <v>1528488</v>
      </c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9.5">
      <c r="A41" s="20"/>
      <c r="B41" s="20"/>
      <c r="C41" s="20"/>
      <c r="D41" s="20"/>
      <c r="E41" s="20"/>
      <c r="F41" s="20">
        <f>100-86.3</f>
        <v>13.700000000000003</v>
      </c>
      <c r="G41" s="20"/>
      <c r="M41" s="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37.5">
      <c r="A42" s="10" t="s">
        <v>31</v>
      </c>
      <c r="B42" s="35">
        <v>86.3</v>
      </c>
      <c r="C42"/>
      <c r="D42"/>
      <c r="E42"/>
      <c r="F42"/>
      <c r="G42"/>
      <c r="I42" s="4">
        <f>L9/M9*100000</f>
        <v>1281.6297131404233</v>
      </c>
      <c r="M42" s="2"/>
      <c r="N42" s="74">
        <f>SUM(N35:N39)</f>
        <v>953579</v>
      </c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14" ht="18.75">
      <c r="A43" s="13" t="s">
        <v>50</v>
      </c>
      <c r="B43" s="38">
        <v>134.3021312688358</v>
      </c>
      <c r="C43" s="16">
        <f>100-B43</f>
        <v>-34.30213126883581</v>
      </c>
      <c r="D43">
        <v>1</v>
      </c>
      <c r="E43"/>
      <c r="F43"/>
      <c r="G43"/>
      <c r="J43" s="4">
        <f>J41-J40</f>
        <v>0</v>
      </c>
      <c r="N43" s="74">
        <f>SUM(N10:N34)</f>
        <v>574909</v>
      </c>
    </row>
    <row r="44" spans="1:14" ht="18.75">
      <c r="A44" s="13" t="s">
        <v>66</v>
      </c>
      <c r="B44" s="38">
        <v>130.57724591170987</v>
      </c>
      <c r="C44" s="16">
        <f aca="true" t="shared" si="7" ref="C44:C72">100-B44</f>
        <v>-30.577245911709866</v>
      </c>
      <c r="D44">
        <v>2</v>
      </c>
      <c r="E44"/>
      <c r="F44"/>
      <c r="G44"/>
      <c r="N44" s="74">
        <f>SUM(N42:N43)</f>
        <v>1528488</v>
      </c>
    </row>
    <row r="45" spans="1:7" ht="18.75">
      <c r="A45" s="13" t="s">
        <v>42</v>
      </c>
      <c r="B45" s="38">
        <v>120.42489722437332</v>
      </c>
      <c r="C45" s="16">
        <f t="shared" si="7"/>
        <v>-20.424897224373325</v>
      </c>
      <c r="D45">
        <v>3</v>
      </c>
      <c r="E45"/>
      <c r="F45"/>
      <c r="G45"/>
    </row>
    <row r="46" spans="1:7" ht="18.75">
      <c r="A46" s="13" t="s">
        <v>55</v>
      </c>
      <c r="B46" s="38">
        <v>113.01972552063933</v>
      </c>
      <c r="C46" s="16">
        <f t="shared" si="7"/>
        <v>-13.019725520639327</v>
      </c>
      <c r="D46">
        <v>4</v>
      </c>
      <c r="E46"/>
      <c r="F46"/>
      <c r="G46"/>
    </row>
    <row r="47" spans="1:7" ht="18.75">
      <c r="A47" s="13" t="s">
        <v>53</v>
      </c>
      <c r="B47" s="38">
        <v>110.7090889108693</v>
      </c>
      <c r="C47" s="16">
        <f t="shared" si="7"/>
        <v>-10.709088910869298</v>
      </c>
      <c r="D47">
        <v>5</v>
      </c>
      <c r="E47"/>
      <c r="F47"/>
      <c r="G47"/>
    </row>
    <row r="48" spans="1:7" ht="18.75">
      <c r="A48" s="13" t="s">
        <v>153</v>
      </c>
      <c r="B48" s="38">
        <v>107.6910778067381</v>
      </c>
      <c r="C48" s="16">
        <f t="shared" si="7"/>
        <v>-7.691077806738093</v>
      </c>
      <c r="D48">
        <v>6</v>
      </c>
      <c r="E48"/>
      <c r="F48"/>
      <c r="G48"/>
    </row>
    <row r="49" spans="1:7" ht="18.75">
      <c r="A49" s="13" t="s">
        <v>48</v>
      </c>
      <c r="B49" s="38">
        <v>104.42992025830439</v>
      </c>
      <c r="C49" s="16">
        <f t="shared" si="7"/>
        <v>-4.429920258304392</v>
      </c>
      <c r="D49">
        <v>7</v>
      </c>
      <c r="E49"/>
      <c r="F49"/>
      <c r="G49"/>
    </row>
    <row r="50" spans="1:7" ht="18.75">
      <c r="A50" s="13" t="s">
        <v>45</v>
      </c>
      <c r="B50" s="38">
        <v>103.38009419080929</v>
      </c>
      <c r="C50" s="16">
        <f t="shared" si="7"/>
        <v>-3.380094190809288</v>
      </c>
      <c r="D50">
        <v>8</v>
      </c>
      <c r="E50"/>
      <c r="F50"/>
      <c r="G50"/>
    </row>
    <row r="51" spans="1:7" ht="18.75">
      <c r="A51" s="13" t="s">
        <v>49</v>
      </c>
      <c r="B51" s="38">
        <v>96.92530289917785</v>
      </c>
      <c r="C51" s="16">
        <f t="shared" si="7"/>
        <v>3.0746971008221493</v>
      </c>
      <c r="D51">
        <v>1</v>
      </c>
      <c r="E51"/>
      <c r="F51"/>
      <c r="G51"/>
    </row>
    <row r="52" spans="1:7" ht="18.75">
      <c r="A52" s="13" t="s">
        <v>38</v>
      </c>
      <c r="B52" s="38">
        <v>96.70376179880873</v>
      </c>
      <c r="C52" s="16">
        <f t="shared" si="7"/>
        <v>3.2962382011912723</v>
      </c>
      <c r="D52">
        <v>2</v>
      </c>
      <c r="E52"/>
      <c r="F52"/>
      <c r="G52"/>
    </row>
    <row r="53" spans="1:7" ht="18.75">
      <c r="A53" s="13" t="s">
        <v>59</v>
      </c>
      <c r="B53" s="38">
        <v>95.5641234995447</v>
      </c>
      <c r="C53" s="16">
        <f t="shared" si="7"/>
        <v>4.435876500455294</v>
      </c>
      <c r="D53">
        <v>3</v>
      </c>
      <c r="E53"/>
      <c r="F53"/>
      <c r="G53"/>
    </row>
    <row r="54" spans="1:7" ht="18.75">
      <c r="A54" s="13" t="s">
        <v>40</v>
      </c>
      <c r="B54" s="38">
        <v>93.43817491304782</v>
      </c>
      <c r="C54" s="16">
        <f t="shared" si="7"/>
        <v>6.561825086952183</v>
      </c>
      <c r="D54">
        <v>4</v>
      </c>
      <c r="E54"/>
      <c r="F54"/>
      <c r="G54"/>
    </row>
    <row r="55" spans="1:7" ht="18.75">
      <c r="A55" s="13" t="s">
        <v>63</v>
      </c>
      <c r="B55" s="38">
        <v>92.59698749745107</v>
      </c>
      <c r="C55" s="16">
        <f t="shared" si="7"/>
        <v>7.403012502548933</v>
      </c>
      <c r="D55">
        <v>5</v>
      </c>
      <c r="E55"/>
      <c r="F55"/>
      <c r="G55"/>
    </row>
    <row r="56" spans="1:7" ht="18.75">
      <c r="A56" s="13" t="s">
        <v>46</v>
      </c>
      <c r="B56" s="38">
        <v>90.72138236733852</v>
      </c>
      <c r="C56" s="16">
        <f t="shared" si="7"/>
        <v>9.27861763266148</v>
      </c>
      <c r="D56">
        <v>6</v>
      </c>
      <c r="E56"/>
      <c r="F56"/>
      <c r="G56"/>
    </row>
    <row r="57" spans="1:7" ht="18.75">
      <c r="A57" s="13" t="s">
        <v>60</v>
      </c>
      <c r="B57" s="38">
        <v>89.90458528710892</v>
      </c>
      <c r="C57" s="16">
        <f t="shared" si="7"/>
        <v>10.095414712891085</v>
      </c>
      <c r="D57">
        <v>7</v>
      </c>
      <c r="E57"/>
      <c r="F57"/>
      <c r="G57"/>
    </row>
    <row r="58" spans="1:7" ht="18.75">
      <c r="A58" s="13" t="s">
        <v>56</v>
      </c>
      <c r="B58" s="38">
        <v>87.75222145025049</v>
      </c>
      <c r="C58" s="16">
        <f t="shared" si="7"/>
        <v>12.247778549749512</v>
      </c>
      <c r="D58">
        <v>8</v>
      </c>
      <c r="E58"/>
      <c r="F58"/>
      <c r="G58"/>
    </row>
    <row r="59" spans="1:7" ht="18.75">
      <c r="A59" s="13" t="s">
        <v>54</v>
      </c>
      <c r="B59" s="38">
        <v>84.77723880880266</v>
      </c>
      <c r="C59" s="16">
        <f t="shared" si="7"/>
        <v>15.222761191197336</v>
      </c>
      <c r="D59">
        <v>9</v>
      </c>
      <c r="E59"/>
      <c r="F59"/>
      <c r="G59"/>
    </row>
    <row r="60" spans="1:7" ht="18.75">
      <c r="A60" s="13" t="s">
        <v>41</v>
      </c>
      <c r="B60" s="38">
        <v>83.67808642105204</v>
      </c>
      <c r="C60" s="16">
        <f t="shared" si="7"/>
        <v>16.321913578947957</v>
      </c>
      <c r="D60">
        <v>10</v>
      </c>
      <c r="E60"/>
      <c r="F60"/>
      <c r="G60"/>
    </row>
    <row r="61" spans="1:7" ht="18.75">
      <c r="A61" s="13" t="s">
        <v>37</v>
      </c>
      <c r="B61" s="38">
        <v>81.76617212333028</v>
      </c>
      <c r="C61" s="16">
        <f t="shared" si="7"/>
        <v>18.23382787666972</v>
      </c>
      <c r="D61">
        <v>11</v>
      </c>
      <c r="E61"/>
      <c r="F61"/>
      <c r="G61"/>
    </row>
    <row r="62" spans="1:7" ht="18.75">
      <c r="A62" s="13" t="s">
        <v>154</v>
      </c>
      <c r="B62" s="38">
        <v>80.76135403634954</v>
      </c>
      <c r="C62" s="16">
        <f t="shared" si="7"/>
        <v>19.238645963650455</v>
      </c>
      <c r="D62">
        <v>12</v>
      </c>
      <c r="E62"/>
      <c r="F62"/>
      <c r="G62"/>
    </row>
    <row r="63" spans="1:7" ht="18.75">
      <c r="A63" s="13" t="s">
        <v>58</v>
      </c>
      <c r="B63" s="38">
        <v>80.42440910488727</v>
      </c>
      <c r="C63" s="16">
        <f t="shared" si="7"/>
        <v>19.575590895112725</v>
      </c>
      <c r="D63">
        <v>13</v>
      </c>
      <c r="E63"/>
      <c r="F63"/>
      <c r="G63"/>
    </row>
    <row r="64" spans="1:7" ht="18.75">
      <c r="A64" s="13" t="s">
        <v>64</v>
      </c>
      <c r="B64" s="38">
        <v>80.20639834881321</v>
      </c>
      <c r="C64" s="16">
        <f t="shared" si="7"/>
        <v>19.79360165118679</v>
      </c>
      <c r="D64">
        <v>14</v>
      </c>
      <c r="E64"/>
      <c r="F64"/>
      <c r="G64"/>
    </row>
    <row r="65" spans="1:7" ht="18.75">
      <c r="A65" s="13" t="s">
        <v>44</v>
      </c>
      <c r="B65" s="38">
        <v>74.655866073824</v>
      </c>
      <c r="C65" s="16">
        <f t="shared" si="7"/>
        <v>25.344133926176</v>
      </c>
      <c r="D65">
        <v>15</v>
      </c>
      <c r="E65"/>
      <c r="F65"/>
      <c r="G65"/>
    </row>
    <row r="66" spans="1:7" ht="18.75">
      <c r="A66" s="13" t="s">
        <v>57</v>
      </c>
      <c r="B66" s="38">
        <v>73.97415215933282</v>
      </c>
      <c r="C66" s="16">
        <f t="shared" si="7"/>
        <v>26.025847840667183</v>
      </c>
      <c r="D66">
        <v>16</v>
      </c>
      <c r="E66"/>
      <c r="F66"/>
      <c r="G66"/>
    </row>
    <row r="67" spans="1:7" ht="18.75">
      <c r="A67" s="13" t="s">
        <v>62</v>
      </c>
      <c r="B67" s="38">
        <v>73.45272844209173</v>
      </c>
      <c r="C67" s="16">
        <f t="shared" si="7"/>
        <v>26.547271557908275</v>
      </c>
      <c r="D67">
        <v>17</v>
      </c>
      <c r="E67"/>
      <c r="F67"/>
      <c r="G67"/>
    </row>
    <row r="68" spans="1:7" ht="18.75">
      <c r="A68" s="13" t="s">
        <v>47</v>
      </c>
      <c r="B68" s="38">
        <v>67.93587241113029</v>
      </c>
      <c r="C68" s="16">
        <f t="shared" si="7"/>
        <v>32.06412758886971</v>
      </c>
      <c r="D68">
        <v>18</v>
      </c>
      <c r="E68"/>
      <c r="F68"/>
      <c r="G68"/>
    </row>
    <row r="69" spans="1:7" ht="18.75">
      <c r="A69" s="13" t="s">
        <v>43</v>
      </c>
      <c r="B69" s="38">
        <v>63.51146583470027</v>
      </c>
      <c r="C69" s="16">
        <f t="shared" si="7"/>
        <v>36.48853416529973</v>
      </c>
      <c r="D69">
        <v>19</v>
      </c>
      <c r="E69"/>
      <c r="F69"/>
      <c r="G69"/>
    </row>
    <row r="70" spans="1:7" ht="18.75">
      <c r="A70" s="13" t="s">
        <v>39</v>
      </c>
      <c r="B70" s="38">
        <v>62.46899104505065</v>
      </c>
      <c r="C70" s="16">
        <f t="shared" si="7"/>
        <v>37.53100895494935</v>
      </c>
      <c r="D70">
        <v>20</v>
      </c>
      <c r="E70"/>
      <c r="F70"/>
      <c r="G70"/>
    </row>
    <row r="71" spans="1:7" ht="18.75">
      <c r="A71" s="13" t="s">
        <v>61</v>
      </c>
      <c r="B71" s="38">
        <v>57.74507065033598</v>
      </c>
      <c r="C71" s="16">
        <f t="shared" si="7"/>
        <v>42.25492934966402</v>
      </c>
      <c r="D71">
        <v>21</v>
      </c>
      <c r="E71"/>
      <c r="F71"/>
      <c r="G71"/>
    </row>
    <row r="72" spans="1:7" ht="18.75">
      <c r="A72" s="13" t="s">
        <v>52</v>
      </c>
      <c r="B72" s="38">
        <v>52.54655403018771</v>
      </c>
      <c r="C72" s="16">
        <f t="shared" si="7"/>
        <v>47.45344596981229</v>
      </c>
      <c r="D72">
        <v>22</v>
      </c>
      <c r="E72"/>
      <c r="F72"/>
      <c r="G72"/>
    </row>
    <row r="75" spans="1:4" ht="12.75">
      <c r="A75"/>
      <c r="B75"/>
      <c r="C75"/>
      <c r="D75"/>
    </row>
    <row r="76" spans="1:4" ht="18.75">
      <c r="A76" s="13" t="s">
        <v>62</v>
      </c>
      <c r="B76" s="38">
        <v>92.8</v>
      </c>
      <c r="C76" s="35"/>
      <c r="D76" s="16"/>
    </row>
    <row r="77" spans="1:8" ht="18.75">
      <c r="A77" s="13" t="s">
        <v>64</v>
      </c>
      <c r="B77" s="38">
        <v>91.5</v>
      </c>
      <c r="C77" s="38"/>
      <c r="D77" s="16"/>
      <c r="F77" s="4" t="s">
        <v>45</v>
      </c>
      <c r="G77" s="4">
        <v>-6.5</v>
      </c>
      <c r="H77" s="4">
        <v>1</v>
      </c>
    </row>
    <row r="78" spans="1:8" ht="18.75">
      <c r="A78" s="13" t="s">
        <v>54</v>
      </c>
      <c r="B78" s="38">
        <v>89.5</v>
      </c>
      <c r="C78" s="38"/>
      <c r="D78" s="16"/>
      <c r="F78" s="4" t="s">
        <v>38</v>
      </c>
      <c r="G78" s="4">
        <v>-6.299999999999997</v>
      </c>
      <c r="H78" s="4">
        <v>2</v>
      </c>
    </row>
    <row r="79" spans="1:8" ht="18.75">
      <c r="A79" s="13" t="s">
        <v>49</v>
      </c>
      <c r="B79" s="38">
        <v>89.3</v>
      </c>
      <c r="C79" s="38"/>
      <c r="D79" s="16"/>
      <c r="F79" s="4" t="s">
        <v>37</v>
      </c>
      <c r="G79" s="4">
        <v>-5</v>
      </c>
      <c r="H79" s="4">
        <v>3</v>
      </c>
    </row>
    <row r="80" spans="1:8" ht="18.75">
      <c r="A80" s="13" t="s">
        <v>60</v>
      </c>
      <c r="B80" s="38">
        <v>88.4</v>
      </c>
      <c r="C80" s="38"/>
      <c r="D80" s="16"/>
      <c r="F80" s="4" t="s">
        <v>46</v>
      </c>
      <c r="G80" s="4">
        <v>-2.1000000000000085</v>
      </c>
      <c r="H80" s="4">
        <v>4</v>
      </c>
    </row>
    <row r="81" spans="1:8" ht="18.75">
      <c r="A81" s="13" t="s">
        <v>61</v>
      </c>
      <c r="B81" s="38">
        <v>87.9</v>
      </c>
      <c r="C81" s="38"/>
      <c r="D81" s="16"/>
      <c r="F81" s="4" t="s">
        <v>60</v>
      </c>
      <c r="G81" s="4">
        <v>-2</v>
      </c>
      <c r="H81" s="4">
        <v>5</v>
      </c>
    </row>
    <row r="82" spans="1:8" ht="18.75">
      <c r="A82" s="13" t="s">
        <v>58</v>
      </c>
      <c r="B82" s="38">
        <v>87.6</v>
      </c>
      <c r="C82" s="38"/>
      <c r="D82" s="16"/>
      <c r="F82" s="4" t="s">
        <v>49</v>
      </c>
      <c r="G82" s="4">
        <v>-1.5</v>
      </c>
      <c r="H82" s="4">
        <v>6</v>
      </c>
    </row>
    <row r="83" spans="1:8" ht="18.75">
      <c r="A83" s="13" t="s">
        <v>63</v>
      </c>
      <c r="B83" s="38">
        <v>87.4</v>
      </c>
      <c r="C83" s="38"/>
      <c r="D83" s="16"/>
      <c r="F83" s="4" t="s">
        <v>63</v>
      </c>
      <c r="G83" s="4">
        <v>-0.5</v>
      </c>
      <c r="H83" s="4">
        <v>7</v>
      </c>
    </row>
    <row r="84" spans="1:7" ht="18.75">
      <c r="A84" s="13" t="s">
        <v>55</v>
      </c>
      <c r="B84" s="38">
        <v>87.2</v>
      </c>
      <c r="C84" s="38"/>
      <c r="D84" s="16"/>
      <c r="F84" s="4" t="s">
        <v>64</v>
      </c>
      <c r="G84" s="4">
        <v>1.2000000000000028</v>
      </c>
    </row>
    <row r="85" spans="1:7" ht="18.75">
      <c r="A85" s="13" t="s">
        <v>53</v>
      </c>
      <c r="B85" s="38">
        <v>84.3</v>
      </c>
      <c r="C85" s="38"/>
      <c r="D85" s="16"/>
      <c r="F85" s="4" t="s">
        <v>53</v>
      </c>
      <c r="G85" s="4">
        <v>3</v>
      </c>
    </row>
    <row r="86" spans="1:7" ht="18.75">
      <c r="A86" s="13" t="s">
        <v>153</v>
      </c>
      <c r="B86" s="38">
        <v>83.7</v>
      </c>
      <c r="C86" s="38"/>
      <c r="D86" s="16"/>
      <c r="F86" s="4" t="s">
        <v>47</v>
      </c>
      <c r="G86" s="4">
        <v>3.299999999999997</v>
      </c>
    </row>
    <row r="87" spans="1:7" ht="18.75">
      <c r="A87" s="13" t="s">
        <v>48</v>
      </c>
      <c r="B87" s="38">
        <v>83.3</v>
      </c>
      <c r="C87" s="38"/>
      <c r="D87" s="16"/>
      <c r="F87" s="4" t="s">
        <v>54</v>
      </c>
      <c r="G87" s="4">
        <v>3.5</v>
      </c>
    </row>
    <row r="88" spans="1:7" ht="18.75">
      <c r="A88" s="13" t="s">
        <v>45</v>
      </c>
      <c r="B88" s="38">
        <v>82.1</v>
      </c>
      <c r="C88" s="38"/>
      <c r="D88" s="16"/>
      <c r="F88" s="4" t="s">
        <v>153</v>
      </c>
      <c r="G88" s="4">
        <v>3.9000000000000057</v>
      </c>
    </row>
    <row r="89" spans="1:7" ht="18.75">
      <c r="A89" s="13" t="s">
        <v>41</v>
      </c>
      <c r="B89" s="38">
        <v>80.8</v>
      </c>
      <c r="C89" s="38"/>
      <c r="D89" s="16"/>
      <c r="F89" s="4" t="s">
        <v>43</v>
      </c>
      <c r="G89" s="4">
        <v>4.299999999999997</v>
      </c>
    </row>
    <row r="90" spans="1:7" ht="18.75">
      <c r="A90" s="13" t="s">
        <v>37</v>
      </c>
      <c r="B90" s="38">
        <v>80.7</v>
      </c>
      <c r="C90" s="38"/>
      <c r="D90" s="16"/>
      <c r="F90" s="4" t="s">
        <v>40</v>
      </c>
      <c r="G90" s="4">
        <v>5</v>
      </c>
    </row>
    <row r="91" spans="1:7" ht="18.75">
      <c r="A91" s="13" t="s">
        <v>59</v>
      </c>
      <c r="B91" s="38">
        <v>79.7</v>
      </c>
      <c r="C91" s="38"/>
      <c r="D91" s="16"/>
      <c r="F91" s="4" t="s">
        <v>66</v>
      </c>
      <c r="G91" s="4">
        <v>5.599999999999994</v>
      </c>
    </row>
    <row r="92" spans="1:7" ht="18.75">
      <c r="A92" s="13" t="s">
        <v>66</v>
      </c>
      <c r="B92" s="38">
        <v>79.3</v>
      </c>
      <c r="C92" s="38"/>
      <c r="D92" s="16"/>
      <c r="F92" s="4" t="s">
        <v>41</v>
      </c>
      <c r="G92" s="4">
        <v>6.299999999999997</v>
      </c>
    </row>
    <row r="93" spans="1:7" ht="18.75">
      <c r="A93" s="13" t="s">
        <v>46</v>
      </c>
      <c r="B93" s="38">
        <v>77.1</v>
      </c>
      <c r="C93" s="38"/>
      <c r="D93" s="16"/>
      <c r="F93" s="4" t="s">
        <v>48</v>
      </c>
      <c r="G93" s="4">
        <v>6.299999999999997</v>
      </c>
    </row>
    <row r="94" spans="1:7" ht="18.75">
      <c r="A94" s="13" t="s">
        <v>154</v>
      </c>
      <c r="B94" s="38">
        <v>76.9</v>
      </c>
      <c r="C94" s="38"/>
      <c r="D94" s="16"/>
      <c r="F94" s="4" t="s">
        <v>154</v>
      </c>
      <c r="G94" s="4">
        <v>6.5</v>
      </c>
    </row>
    <row r="95" spans="1:7" ht="18.75">
      <c r="A95" s="13" t="s">
        <v>43</v>
      </c>
      <c r="B95" s="38">
        <v>76.6</v>
      </c>
      <c r="C95" s="38"/>
      <c r="D95" s="16"/>
      <c r="F95" s="4" t="s">
        <v>42</v>
      </c>
      <c r="G95" s="4">
        <v>7.000000000000007</v>
      </c>
    </row>
    <row r="96" spans="1:7" ht="18.75">
      <c r="A96" s="13" t="s">
        <v>47</v>
      </c>
      <c r="B96" s="38">
        <v>76.1</v>
      </c>
      <c r="C96" s="38"/>
      <c r="D96" s="16"/>
      <c r="F96" s="4" t="s">
        <v>52</v>
      </c>
      <c r="G96" s="4">
        <v>7.200000000000003</v>
      </c>
    </row>
    <row r="97" spans="1:7" ht="18.75">
      <c r="A97" s="13" t="s">
        <v>57</v>
      </c>
      <c r="B97" s="38">
        <v>75</v>
      </c>
      <c r="C97" s="38"/>
      <c r="D97" s="16"/>
      <c r="F97" s="4" t="s">
        <v>62</v>
      </c>
      <c r="G97" s="4">
        <v>8.299999999999997</v>
      </c>
    </row>
    <row r="98" spans="1:7" ht="18.75">
      <c r="A98" s="13" t="s">
        <v>39</v>
      </c>
      <c r="B98" s="38">
        <v>73.2</v>
      </c>
      <c r="C98" s="38"/>
      <c r="D98" s="16"/>
      <c r="F98" s="4" t="s">
        <v>56</v>
      </c>
      <c r="G98" s="4">
        <v>8.399999999999999</v>
      </c>
    </row>
    <row r="99" spans="1:7" ht="18.75">
      <c r="A99" s="13" t="s">
        <v>38</v>
      </c>
      <c r="B99" s="38">
        <v>71.7</v>
      </c>
      <c r="C99" s="38"/>
      <c r="D99" s="16"/>
      <c r="F99" s="4" t="s">
        <v>50</v>
      </c>
      <c r="G99" s="4">
        <v>8.600000000000001</v>
      </c>
    </row>
    <row r="100" spans="1:7" ht="18.75">
      <c r="A100" s="13" t="s">
        <v>42</v>
      </c>
      <c r="B100" s="38">
        <v>69.4</v>
      </c>
      <c r="C100" s="38"/>
      <c r="D100" s="16"/>
      <c r="F100" s="4" t="s">
        <v>39</v>
      </c>
      <c r="G100" s="4">
        <v>9</v>
      </c>
    </row>
    <row r="101" spans="1:7" ht="18.75">
      <c r="A101" s="13" t="s">
        <v>50</v>
      </c>
      <c r="B101" s="38">
        <v>69.2</v>
      </c>
      <c r="C101" s="38"/>
      <c r="D101" s="16"/>
      <c r="F101" s="4" t="s">
        <v>44</v>
      </c>
      <c r="G101" s="4">
        <v>9.300000000000004</v>
      </c>
    </row>
    <row r="102" spans="1:7" ht="18.75">
      <c r="A102" s="13" t="s">
        <v>56</v>
      </c>
      <c r="B102" s="38">
        <v>68.5</v>
      </c>
      <c r="C102" s="38"/>
      <c r="D102" s="16"/>
      <c r="F102" s="4" t="s">
        <v>55</v>
      </c>
      <c r="G102" s="4">
        <v>11.400000000000006</v>
      </c>
    </row>
    <row r="103" spans="1:7" ht="18.75">
      <c r="A103" s="13" t="s">
        <v>44</v>
      </c>
      <c r="B103" s="38">
        <v>68.4</v>
      </c>
      <c r="C103" s="38"/>
      <c r="D103" s="16"/>
      <c r="F103" s="4" t="s">
        <v>61</v>
      </c>
      <c r="G103" s="4">
        <v>13</v>
      </c>
    </row>
    <row r="104" spans="1:7" ht="18.75">
      <c r="A104" s="13" t="s">
        <v>52</v>
      </c>
      <c r="B104" s="38">
        <v>66.2</v>
      </c>
      <c r="C104" s="38"/>
      <c r="D104" s="16"/>
      <c r="F104" s="4" t="s">
        <v>57</v>
      </c>
      <c r="G104" s="4">
        <v>14.200000000000003</v>
      </c>
    </row>
    <row r="105" spans="1:7" ht="37.5">
      <c r="A105" s="10" t="s">
        <v>31</v>
      </c>
      <c r="B105" s="35">
        <v>63.9</v>
      </c>
      <c r="C105" s="38"/>
      <c r="D105" s="16"/>
      <c r="F105" s="4" t="s">
        <v>59</v>
      </c>
      <c r="G105" s="4">
        <v>15.400000000000006</v>
      </c>
    </row>
    <row r="106" spans="1:7" ht="18.75">
      <c r="A106" s="13" t="s">
        <v>40</v>
      </c>
      <c r="B106" s="38">
        <v>53</v>
      </c>
      <c r="C106" s="38"/>
      <c r="D106" s="16"/>
      <c r="F106" s="4" t="s">
        <v>58</v>
      </c>
      <c r="G106" s="4">
        <v>18.5</v>
      </c>
    </row>
    <row r="107" spans="1:4" ht="12.75">
      <c r="A107"/>
      <c r="B107"/>
      <c r="C107"/>
      <c r="D107"/>
    </row>
    <row r="109" spans="1:3" ht="12.75">
      <c r="A109"/>
      <c r="B109"/>
      <c r="C109"/>
    </row>
    <row r="110" spans="1:3" ht="12.75">
      <c r="A110"/>
      <c r="B110"/>
      <c r="C110"/>
    </row>
    <row r="111" spans="1:3" ht="12.75">
      <c r="A111"/>
      <c r="B111"/>
      <c r="C111"/>
    </row>
    <row r="112" spans="1:3" ht="12.75">
      <c r="A112"/>
      <c r="B112"/>
      <c r="C112"/>
    </row>
    <row r="113" spans="1:3" ht="12.75">
      <c r="A113"/>
      <c r="B113"/>
      <c r="C113"/>
    </row>
    <row r="114" spans="1:3" ht="12.75">
      <c r="A114"/>
      <c r="B114"/>
      <c r="C114"/>
    </row>
    <row r="115" spans="1:3" ht="12.75">
      <c r="A115"/>
      <c r="B115"/>
      <c r="C115"/>
    </row>
    <row r="116" spans="1:3" ht="12.75">
      <c r="A116"/>
      <c r="B116"/>
      <c r="C116"/>
    </row>
    <row r="117" spans="1:3" ht="12.75">
      <c r="A117"/>
      <c r="B117"/>
      <c r="C117"/>
    </row>
    <row r="118" spans="1:3" ht="12.75">
      <c r="A118"/>
      <c r="B118"/>
      <c r="C118"/>
    </row>
    <row r="119" spans="1:3" ht="12.75">
      <c r="A119"/>
      <c r="B119"/>
      <c r="C119"/>
    </row>
    <row r="120" spans="1:3" ht="12.75">
      <c r="A120"/>
      <c r="B120"/>
      <c r="C120"/>
    </row>
    <row r="121" spans="1:3" ht="12.75">
      <c r="A121"/>
      <c r="B121"/>
      <c r="C121"/>
    </row>
    <row r="122" spans="1:3" ht="12.75">
      <c r="A122"/>
      <c r="B122"/>
      <c r="C122"/>
    </row>
    <row r="123" spans="1:3" ht="12.75">
      <c r="A123"/>
      <c r="B123"/>
      <c r="C123"/>
    </row>
    <row r="124" spans="1:3" ht="12.75">
      <c r="A124"/>
      <c r="B124"/>
      <c r="C124"/>
    </row>
    <row r="125" spans="1:3" ht="12.75">
      <c r="A125"/>
      <c r="B125"/>
      <c r="C125"/>
    </row>
    <row r="126" spans="1:3" ht="12.75">
      <c r="A126"/>
      <c r="B126"/>
      <c r="C126"/>
    </row>
    <row r="127" spans="1:3" ht="12.75">
      <c r="A127"/>
      <c r="B127"/>
      <c r="C127"/>
    </row>
    <row r="128" spans="1:3" ht="12.75">
      <c r="A128"/>
      <c r="B128"/>
      <c r="C128"/>
    </row>
    <row r="129" spans="1:3" ht="12.75">
      <c r="A129"/>
      <c r="B129"/>
      <c r="C129"/>
    </row>
    <row r="130" spans="1:3" ht="12.75">
      <c r="A130"/>
      <c r="B130"/>
      <c r="C130"/>
    </row>
    <row r="131" spans="1:3" ht="12.75">
      <c r="A131"/>
      <c r="B131"/>
      <c r="C131"/>
    </row>
    <row r="132" spans="1:3" ht="12.75">
      <c r="A132"/>
      <c r="B132"/>
      <c r="C132"/>
    </row>
    <row r="133" spans="1:3" ht="12.75">
      <c r="A133"/>
      <c r="B133"/>
      <c r="C133"/>
    </row>
    <row r="134" spans="1:3" ht="12.75">
      <c r="A134"/>
      <c r="B134"/>
      <c r="C134"/>
    </row>
    <row r="135" spans="1:3" ht="12.75">
      <c r="A135"/>
      <c r="B135"/>
      <c r="C135"/>
    </row>
    <row r="136" spans="1:3" ht="12.75">
      <c r="A136"/>
      <c r="B136"/>
      <c r="C136"/>
    </row>
    <row r="137" spans="1:3" ht="12.75">
      <c r="A137"/>
      <c r="B137"/>
      <c r="C137"/>
    </row>
    <row r="138" spans="1:3" ht="12.75">
      <c r="A138"/>
      <c r="B138"/>
      <c r="C138"/>
    </row>
    <row r="139" spans="1:3" ht="12.75">
      <c r="A139"/>
      <c r="B139"/>
      <c r="C139"/>
    </row>
    <row r="140" spans="1:3" ht="12.75">
      <c r="A140"/>
      <c r="B140"/>
      <c r="C140"/>
    </row>
    <row r="142" spans="1:2" ht="37.5">
      <c r="A142" s="10" t="s">
        <v>31</v>
      </c>
      <c r="B142" s="35">
        <v>62.6</v>
      </c>
    </row>
    <row r="143" spans="1:2" ht="18.75">
      <c r="A143" s="13" t="s">
        <v>64</v>
      </c>
      <c r="B143" s="38">
        <v>92.9</v>
      </c>
    </row>
    <row r="144" spans="1:2" ht="18.75">
      <c r="A144" s="13" t="s">
        <v>60</v>
      </c>
      <c r="B144" s="38">
        <v>90</v>
      </c>
    </row>
    <row r="145" spans="1:2" ht="18.75">
      <c r="A145" s="13" t="s">
        <v>62</v>
      </c>
      <c r="B145" s="38">
        <v>90</v>
      </c>
    </row>
    <row r="146" spans="1:2" ht="18.75">
      <c r="A146" s="13" t="s">
        <v>54</v>
      </c>
      <c r="B146" s="38">
        <v>89.4</v>
      </c>
    </row>
    <row r="147" spans="1:2" ht="18.75">
      <c r="A147" s="13" t="s">
        <v>58</v>
      </c>
      <c r="B147" s="38">
        <v>87.5</v>
      </c>
    </row>
    <row r="148" spans="1:2" ht="18.75">
      <c r="A148" s="13" t="s">
        <v>49</v>
      </c>
      <c r="B148" s="38">
        <v>87.3</v>
      </c>
    </row>
    <row r="149" spans="1:2" ht="18.75">
      <c r="A149" s="13" t="s">
        <v>63</v>
      </c>
      <c r="B149" s="38">
        <v>87.1</v>
      </c>
    </row>
    <row r="150" spans="1:2" ht="18.75">
      <c r="A150" s="13" t="s">
        <v>66</v>
      </c>
      <c r="B150" s="38">
        <v>85</v>
      </c>
    </row>
    <row r="151" spans="1:2" ht="18.75">
      <c r="A151" s="13" t="s">
        <v>153</v>
      </c>
      <c r="B151" s="38">
        <v>84.2</v>
      </c>
    </row>
    <row r="152" spans="1:2" ht="18.75">
      <c r="A152" s="13" t="s">
        <v>55</v>
      </c>
      <c r="B152" s="38">
        <v>82.6</v>
      </c>
    </row>
    <row r="153" spans="1:2" ht="18.75">
      <c r="A153" s="13" t="s">
        <v>53</v>
      </c>
      <c r="B153" s="38">
        <v>82.5</v>
      </c>
    </row>
    <row r="154" spans="1:2" ht="18.75">
      <c r="A154" s="13" t="s">
        <v>61</v>
      </c>
      <c r="B154" s="38">
        <v>82.5</v>
      </c>
    </row>
    <row r="155" spans="1:2" ht="18.75">
      <c r="A155" s="13" t="s">
        <v>37</v>
      </c>
      <c r="B155" s="38">
        <v>82.4</v>
      </c>
    </row>
    <row r="156" spans="1:2" ht="18.75">
      <c r="A156" s="13" t="s">
        <v>48</v>
      </c>
      <c r="B156" s="38">
        <v>82.1</v>
      </c>
    </row>
    <row r="157" spans="1:2" ht="18.75">
      <c r="A157" s="13" t="s">
        <v>45</v>
      </c>
      <c r="B157" s="38">
        <v>80.6</v>
      </c>
    </row>
    <row r="158" spans="1:2" ht="18.75">
      <c r="A158" s="13" t="s">
        <v>47</v>
      </c>
      <c r="B158" s="38">
        <v>80.5</v>
      </c>
    </row>
    <row r="159" spans="1:2" ht="18.75">
      <c r="A159" s="13" t="s">
        <v>43</v>
      </c>
      <c r="B159" s="38">
        <v>80.3</v>
      </c>
    </row>
    <row r="160" spans="1:2" ht="18.75">
      <c r="A160" s="13" t="s">
        <v>46</v>
      </c>
      <c r="B160" s="38">
        <v>78.5</v>
      </c>
    </row>
    <row r="161" spans="1:2" ht="18.75">
      <c r="A161" s="13" t="s">
        <v>154</v>
      </c>
      <c r="B161" s="38">
        <v>77</v>
      </c>
    </row>
    <row r="162" spans="1:2" ht="18.75">
      <c r="A162" s="13" t="s">
        <v>41</v>
      </c>
      <c r="B162" s="38">
        <v>75.8</v>
      </c>
    </row>
    <row r="163" spans="1:2" ht="18.75">
      <c r="A163" s="13" t="s">
        <v>57</v>
      </c>
      <c r="B163" s="38">
        <v>73.9</v>
      </c>
    </row>
    <row r="164" spans="1:2" ht="18.75">
      <c r="A164" s="13" t="s">
        <v>38</v>
      </c>
      <c r="B164" s="38">
        <v>72</v>
      </c>
    </row>
    <row r="165" spans="1:2" ht="18.75">
      <c r="A165" s="13" t="s">
        <v>39</v>
      </c>
      <c r="B165" s="38">
        <v>71.6</v>
      </c>
    </row>
    <row r="166" spans="1:2" ht="18.75">
      <c r="A166" s="13" t="s">
        <v>50</v>
      </c>
      <c r="B166" s="38">
        <v>70.4</v>
      </c>
    </row>
    <row r="167" spans="1:2" ht="18.75">
      <c r="A167" s="13" t="s">
        <v>56</v>
      </c>
      <c r="B167" s="38">
        <v>70.2</v>
      </c>
    </row>
    <row r="168" spans="1:2" ht="18.75">
      <c r="A168" s="13" t="s">
        <v>52</v>
      </c>
      <c r="B168" s="38">
        <v>68.3</v>
      </c>
    </row>
    <row r="169" spans="1:2" ht="18.75">
      <c r="A169" s="13" t="s">
        <v>44</v>
      </c>
      <c r="B169" s="38">
        <v>68</v>
      </c>
    </row>
    <row r="170" spans="1:2" ht="18.75">
      <c r="A170" s="13" t="s">
        <v>59</v>
      </c>
      <c r="B170" s="38">
        <v>66.9</v>
      </c>
    </row>
    <row r="171" spans="1:2" ht="18.75">
      <c r="A171" s="13" t="s">
        <v>42</v>
      </c>
      <c r="B171" s="38">
        <v>62.4</v>
      </c>
    </row>
    <row r="172" spans="1:2" ht="18.75">
      <c r="A172" s="13" t="s">
        <v>40</v>
      </c>
      <c r="B172" s="38">
        <v>51</v>
      </c>
    </row>
  </sheetData>
  <sheetProtection/>
  <mergeCells count="11">
    <mergeCell ref="D7:D8"/>
    <mergeCell ref="A7:A8"/>
    <mergeCell ref="C7:C8"/>
    <mergeCell ref="A1:G1"/>
    <mergeCell ref="A4:G4"/>
    <mergeCell ref="A6:G6"/>
    <mergeCell ref="A3:G3"/>
    <mergeCell ref="A5:G5"/>
    <mergeCell ref="B7:B8"/>
    <mergeCell ref="F7:G7"/>
    <mergeCell ref="E7:E8"/>
  </mergeCells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2"/>
  <sheetViews>
    <sheetView zoomScalePageLayoutView="0" workbookViewId="0" topLeftCell="A1">
      <selection activeCell="F94" sqref="F94"/>
    </sheetView>
  </sheetViews>
  <sheetFormatPr defaultColWidth="9.00390625" defaultRowHeight="12.75"/>
  <cols>
    <col min="1" max="1" width="21.125" style="120" customWidth="1"/>
    <col min="2" max="2" width="18.625" style="120" customWidth="1"/>
    <col min="3" max="3" width="11.75390625" style="120" customWidth="1"/>
    <col min="4" max="4" width="14.625" style="120" customWidth="1"/>
    <col min="5" max="5" width="14.125" style="120" customWidth="1"/>
    <col min="6" max="6" width="8.875" style="120" customWidth="1"/>
    <col min="7" max="7" width="10.125" style="120" customWidth="1"/>
    <col min="8" max="8" width="8.875" style="120" customWidth="1"/>
    <col min="9" max="9" width="12.25390625" style="120" customWidth="1"/>
    <col min="10" max="10" width="8.625" style="120" customWidth="1"/>
    <col min="11" max="11" width="19.625" style="120" customWidth="1"/>
    <col min="12" max="14" width="9.125" style="120" customWidth="1"/>
    <col min="15" max="15" width="15.875" style="120" customWidth="1"/>
    <col min="16" max="16384" width="9.125" style="120" customWidth="1"/>
  </cols>
  <sheetData>
    <row r="1" spans="1:10" ht="12.75" customHeight="1">
      <c r="A1" s="391" t="s">
        <v>166</v>
      </c>
      <c r="B1" s="391"/>
      <c r="C1" s="391"/>
      <c r="D1" s="391"/>
      <c r="E1" s="392"/>
      <c r="F1"/>
      <c r="G1"/>
      <c r="H1"/>
      <c r="I1"/>
      <c r="J1"/>
    </row>
    <row r="2" spans="1:10" ht="12.75" customHeight="1">
      <c r="A2" s="391"/>
      <c r="B2" s="391"/>
      <c r="C2" s="391"/>
      <c r="D2" s="391"/>
      <c r="E2" s="392"/>
      <c r="F2"/>
      <c r="G2"/>
      <c r="H2"/>
      <c r="I2"/>
      <c r="J2"/>
    </row>
    <row r="5" spans="1:10" ht="18.75">
      <c r="A5" s="389" t="s">
        <v>250</v>
      </c>
      <c r="B5" s="389"/>
      <c r="C5" s="389"/>
      <c r="D5" s="389"/>
      <c r="E5" s="390"/>
      <c r="F5"/>
      <c r="G5"/>
      <c r="H5"/>
      <c r="I5"/>
      <c r="J5"/>
    </row>
    <row r="6" spans="1:10" ht="18.75">
      <c r="A6" s="389" t="s">
        <v>167</v>
      </c>
      <c r="B6" s="389"/>
      <c r="C6" s="389"/>
      <c r="D6" s="389"/>
      <c r="E6" s="390"/>
      <c r="F6"/>
      <c r="G6"/>
      <c r="H6"/>
      <c r="I6"/>
      <c r="J6"/>
    </row>
    <row r="8" spans="1:5" ht="24" customHeight="1">
      <c r="A8" s="385"/>
      <c r="B8" s="386">
        <v>2009</v>
      </c>
      <c r="C8" s="387"/>
      <c r="D8" s="387"/>
      <c r="E8" s="388"/>
    </row>
    <row r="9" spans="1:18" ht="35.25" customHeight="1" thickBot="1">
      <c r="A9" s="385"/>
      <c r="B9" s="121" t="s">
        <v>168</v>
      </c>
      <c r="C9" s="122" t="s">
        <v>235</v>
      </c>
      <c r="D9" s="123" t="s">
        <v>193</v>
      </c>
      <c r="E9" s="123" t="s">
        <v>169</v>
      </c>
      <c r="K9"/>
      <c r="L9"/>
      <c r="M9"/>
      <c r="N9"/>
      <c r="O9"/>
      <c r="P9"/>
      <c r="Q9"/>
      <c r="R9"/>
    </row>
    <row r="10" spans="1:18" s="128" customFormat="1" ht="31.5" customHeight="1" thickBot="1">
      <c r="A10" s="124" t="s">
        <v>170</v>
      </c>
      <c r="B10" s="125">
        <v>144786</v>
      </c>
      <c r="C10" s="126">
        <v>75.5</v>
      </c>
      <c r="D10" s="126">
        <f>G10/B10*100</f>
        <v>95.32206152528559</v>
      </c>
      <c r="E10" s="127">
        <f>B10/I10</f>
        <v>0.09472498312057406</v>
      </c>
      <c r="G10" s="129">
        <v>138013</v>
      </c>
      <c r="I10" s="2">
        <v>1528488</v>
      </c>
      <c r="J10" s="302">
        <f>100-C10</f>
        <v>24.5</v>
      </c>
      <c r="K10"/>
      <c r="L10"/>
      <c r="M10"/>
      <c r="N10"/>
      <c r="O10"/>
      <c r="P10"/>
      <c r="Q10"/>
      <c r="R10"/>
    </row>
    <row r="11" spans="1:18" s="128" customFormat="1" ht="19.5" customHeight="1">
      <c r="A11" s="130" t="s">
        <v>25</v>
      </c>
      <c r="B11" s="131"/>
      <c r="C11" s="132"/>
      <c r="D11" s="133"/>
      <c r="E11" s="134"/>
      <c r="I11" s="135"/>
      <c r="K11"/>
      <c r="L11"/>
      <c r="M11"/>
      <c r="N11"/>
      <c r="O11"/>
      <c r="P11"/>
      <c r="Q11"/>
      <c r="R11"/>
    </row>
    <row r="12" spans="1:18" s="128" customFormat="1" ht="18.75" customHeight="1">
      <c r="A12" s="136" t="s">
        <v>13</v>
      </c>
      <c r="B12" s="137">
        <v>1910</v>
      </c>
      <c r="C12" s="138">
        <v>145.8</v>
      </c>
      <c r="D12" s="139">
        <f aca="true" t="shared" si="0" ref="D12:D17">G12/B12*100</f>
        <v>100</v>
      </c>
      <c r="E12" s="140">
        <f aca="true" t="shared" si="1" ref="E12:E17">B12/I12</f>
        <v>0.09185341925555449</v>
      </c>
      <c r="G12" s="348">
        <v>1910</v>
      </c>
      <c r="H12" s="302">
        <f>100-C12</f>
        <v>-45.80000000000001</v>
      </c>
      <c r="I12" s="308">
        <v>20794</v>
      </c>
      <c r="K12"/>
      <c r="L12"/>
      <c r="M12"/>
      <c r="N12"/>
      <c r="O12"/>
      <c r="P12"/>
      <c r="Q12"/>
      <c r="R12"/>
    </row>
    <row r="13" spans="1:18" s="135" customFormat="1" ht="17.25" customHeight="1">
      <c r="A13" s="136" t="s">
        <v>21</v>
      </c>
      <c r="B13" s="137">
        <v>3305</v>
      </c>
      <c r="C13" s="138">
        <v>47.9</v>
      </c>
      <c r="D13" s="139">
        <f t="shared" si="0"/>
        <v>100</v>
      </c>
      <c r="E13" s="140">
        <f t="shared" si="1"/>
        <v>0.09021427596560666</v>
      </c>
      <c r="G13" s="348">
        <v>3305</v>
      </c>
      <c r="I13" s="308">
        <v>36635</v>
      </c>
      <c r="K13"/>
      <c r="L13"/>
      <c r="M13"/>
      <c r="N13"/>
      <c r="O13"/>
      <c r="P13"/>
      <c r="Q13"/>
      <c r="R13"/>
    </row>
    <row r="14" spans="1:18" s="128" customFormat="1" ht="16.5" customHeight="1">
      <c r="A14" s="136" t="s">
        <v>10</v>
      </c>
      <c r="B14" s="137">
        <v>1023</v>
      </c>
      <c r="C14" s="138">
        <v>75.2</v>
      </c>
      <c r="D14" s="139"/>
      <c r="E14" s="140">
        <f t="shared" si="1"/>
        <v>0.0590851334180432</v>
      </c>
      <c r="G14" s="348">
        <v>1023</v>
      </c>
      <c r="I14" s="308">
        <v>17314</v>
      </c>
      <c r="K14"/>
      <c r="L14"/>
      <c r="M14"/>
      <c r="N14"/>
      <c r="O14"/>
      <c r="P14"/>
      <c r="Q14"/>
      <c r="R14"/>
    </row>
    <row r="15" spans="1:18" s="128" customFormat="1" ht="16.5" customHeight="1">
      <c r="A15" s="136" t="s">
        <v>18</v>
      </c>
      <c r="B15" s="137">
        <v>2432</v>
      </c>
      <c r="C15" s="138">
        <v>145.6</v>
      </c>
      <c r="D15" s="139">
        <f t="shared" si="0"/>
        <v>100</v>
      </c>
      <c r="E15" s="140">
        <f t="shared" si="1"/>
        <v>0.1003258941462811</v>
      </c>
      <c r="G15" s="348">
        <v>2432</v>
      </c>
      <c r="I15" s="308">
        <v>24241</v>
      </c>
      <c r="K15"/>
      <c r="L15"/>
      <c r="M15"/>
      <c r="N15"/>
      <c r="O15"/>
      <c r="P15"/>
      <c r="Q15"/>
      <c r="R15"/>
    </row>
    <row r="16" spans="1:18" s="128" customFormat="1" ht="16.5" customHeight="1">
      <c r="A16" s="136" t="s">
        <v>1</v>
      </c>
      <c r="B16" s="137">
        <v>3879</v>
      </c>
      <c r="C16" s="138">
        <v>82.3</v>
      </c>
      <c r="D16" s="139">
        <f t="shared" si="0"/>
        <v>100</v>
      </c>
      <c r="E16" s="140">
        <f t="shared" si="1"/>
        <v>0.2100048725028423</v>
      </c>
      <c r="G16" s="348">
        <v>3879</v>
      </c>
      <c r="I16" s="308">
        <v>18471</v>
      </c>
      <c r="K16"/>
      <c r="L16"/>
      <c r="M16"/>
      <c r="N16"/>
      <c r="O16"/>
      <c r="P16"/>
      <c r="Q16"/>
      <c r="R16"/>
    </row>
    <row r="17" spans="1:18" s="128" customFormat="1" ht="16.5" customHeight="1">
      <c r="A17" s="136" t="s">
        <v>12</v>
      </c>
      <c r="B17" s="137">
        <v>624</v>
      </c>
      <c r="C17" s="138">
        <v>342.9</v>
      </c>
      <c r="D17" s="139">
        <f t="shared" si="0"/>
        <v>100</v>
      </c>
      <c r="E17" s="140">
        <f t="shared" si="1"/>
        <v>0.06172106824925816</v>
      </c>
      <c r="G17" s="348">
        <v>624</v>
      </c>
      <c r="I17" s="308">
        <v>10110</v>
      </c>
      <c r="K17"/>
      <c r="L17"/>
      <c r="M17"/>
      <c r="N17"/>
      <c r="O17"/>
      <c r="P17"/>
      <c r="Q17"/>
      <c r="R17"/>
    </row>
    <row r="18" spans="1:18" s="128" customFormat="1" ht="16.5" customHeight="1">
      <c r="A18" s="136" t="s">
        <v>5</v>
      </c>
      <c r="B18" s="346" t="s">
        <v>229</v>
      </c>
      <c r="C18" s="163" t="s">
        <v>229</v>
      </c>
      <c r="D18" s="139"/>
      <c r="E18" s="163" t="s">
        <v>229</v>
      </c>
      <c r="G18" s="348" t="s">
        <v>229</v>
      </c>
      <c r="I18" s="308">
        <v>13679</v>
      </c>
      <c r="K18"/>
      <c r="L18"/>
      <c r="M18"/>
      <c r="N18"/>
      <c r="O18"/>
      <c r="P18"/>
      <c r="Q18"/>
      <c r="R18"/>
    </row>
    <row r="19" spans="1:18" s="128" customFormat="1" ht="16.5" customHeight="1">
      <c r="A19" s="136" t="s">
        <v>17</v>
      </c>
      <c r="B19" s="137">
        <v>27788</v>
      </c>
      <c r="C19" s="138">
        <v>69.1</v>
      </c>
      <c r="D19" s="139">
        <f aca="true" t="shared" si="2" ref="D19:D31">G19/B19*100</f>
        <v>89.27234777601842</v>
      </c>
      <c r="E19" s="140">
        <f aca="true" t="shared" si="3" ref="E19:E31">B19/I19</f>
        <v>0.4382204980208481</v>
      </c>
      <c r="G19" s="348">
        <v>24807</v>
      </c>
      <c r="I19" s="308">
        <v>63411</v>
      </c>
      <c r="J19" s="128">
        <f>B19/B10*100</f>
        <v>19.1924633597171</v>
      </c>
      <c r="K19"/>
      <c r="L19"/>
      <c r="M19"/>
      <c r="N19"/>
      <c r="O19"/>
      <c r="P19"/>
      <c r="Q19"/>
      <c r="R19"/>
    </row>
    <row r="20" spans="1:18" s="128" customFormat="1" ht="16.5" customHeight="1">
      <c r="A20" s="136" t="s">
        <v>6</v>
      </c>
      <c r="B20" s="137">
        <v>6007</v>
      </c>
      <c r="C20" s="138">
        <v>154.1</v>
      </c>
      <c r="D20" s="139">
        <f t="shared" si="2"/>
        <v>100</v>
      </c>
      <c r="E20" s="140">
        <f t="shared" si="3"/>
        <v>0.14173135455253286</v>
      </c>
      <c r="G20" s="348">
        <v>6007</v>
      </c>
      <c r="I20" s="308">
        <v>42383</v>
      </c>
      <c r="K20"/>
      <c r="L20"/>
      <c r="M20"/>
      <c r="N20"/>
      <c r="O20"/>
      <c r="P20"/>
      <c r="Q20"/>
      <c r="R20"/>
    </row>
    <row r="21" spans="1:18" s="128" customFormat="1" ht="16.5" customHeight="1">
      <c r="A21" s="136" t="s">
        <v>20</v>
      </c>
      <c r="B21" s="137">
        <v>697</v>
      </c>
      <c r="C21" s="138">
        <v>83.9</v>
      </c>
      <c r="D21" s="139">
        <f t="shared" si="2"/>
        <v>100</v>
      </c>
      <c r="E21" s="140">
        <f t="shared" si="3"/>
        <v>0.033713843474896005</v>
      </c>
      <c r="G21" s="348">
        <v>697</v>
      </c>
      <c r="I21" s="308">
        <v>20674</v>
      </c>
      <c r="K21"/>
      <c r="L21"/>
      <c r="M21"/>
      <c r="N21"/>
      <c r="O21"/>
      <c r="P21"/>
      <c r="Q21"/>
      <c r="R21"/>
    </row>
    <row r="22" spans="1:18" s="128" customFormat="1" ht="16.5" customHeight="1">
      <c r="A22" s="136" t="s">
        <v>16</v>
      </c>
      <c r="B22" s="137">
        <v>1987</v>
      </c>
      <c r="C22" s="138">
        <v>84.3</v>
      </c>
      <c r="D22" s="139">
        <f t="shared" si="2"/>
        <v>100</v>
      </c>
      <c r="E22" s="140">
        <f t="shared" si="3"/>
        <v>0.1527404104850488</v>
      </c>
      <c r="G22" s="348">
        <v>1987</v>
      </c>
      <c r="I22" s="308">
        <v>13009</v>
      </c>
      <c r="K22"/>
      <c r="L22"/>
      <c r="M22"/>
      <c r="N22"/>
      <c r="O22"/>
      <c r="P22"/>
      <c r="Q22"/>
      <c r="R22"/>
    </row>
    <row r="23" spans="1:18" s="128" customFormat="1" ht="16.5" customHeight="1">
      <c r="A23" s="136" t="s">
        <v>4</v>
      </c>
      <c r="B23" s="137">
        <v>3997</v>
      </c>
      <c r="C23" s="138">
        <v>160.7</v>
      </c>
      <c r="D23" s="139">
        <f t="shared" si="2"/>
        <v>100</v>
      </c>
      <c r="E23" s="140">
        <f t="shared" si="3"/>
        <v>0.15712095601242188</v>
      </c>
      <c r="G23" s="348">
        <v>3997</v>
      </c>
      <c r="I23" s="308">
        <v>25439</v>
      </c>
      <c r="K23"/>
      <c r="L23"/>
      <c r="M23"/>
      <c r="N23"/>
      <c r="O23"/>
      <c r="P23"/>
      <c r="Q23"/>
      <c r="R23"/>
    </row>
    <row r="24" spans="1:18" s="128" customFormat="1" ht="16.5" customHeight="1">
      <c r="A24" s="136" t="s">
        <v>22</v>
      </c>
      <c r="B24" s="137">
        <v>1636</v>
      </c>
      <c r="C24" s="138">
        <v>100.6</v>
      </c>
      <c r="D24" s="139">
        <f t="shared" si="2"/>
        <v>100</v>
      </c>
      <c r="E24" s="140">
        <f t="shared" si="3"/>
        <v>0.07914469546707949</v>
      </c>
      <c r="G24" s="348">
        <v>1636</v>
      </c>
      <c r="I24" s="308">
        <v>20671</v>
      </c>
      <c r="K24"/>
      <c r="L24"/>
      <c r="M24"/>
      <c r="N24"/>
      <c r="O24"/>
      <c r="P24"/>
      <c r="Q24"/>
      <c r="R24"/>
    </row>
    <row r="25" spans="1:18" s="128" customFormat="1" ht="16.5" customHeight="1">
      <c r="A25" s="136" t="s">
        <v>15</v>
      </c>
      <c r="B25" s="137">
        <v>346</v>
      </c>
      <c r="C25" s="138">
        <v>22.8</v>
      </c>
      <c r="D25" s="139">
        <f t="shared" si="2"/>
        <v>100</v>
      </c>
      <c r="E25" s="140">
        <f t="shared" si="3"/>
        <v>0.029943747295543055</v>
      </c>
      <c r="G25" s="348">
        <v>346</v>
      </c>
      <c r="I25" s="308">
        <v>11555</v>
      </c>
      <c r="K25"/>
      <c r="L25"/>
      <c r="M25"/>
      <c r="N25"/>
      <c r="O25"/>
      <c r="P25"/>
      <c r="Q25"/>
      <c r="R25"/>
    </row>
    <row r="26" spans="1:18" s="128" customFormat="1" ht="16.5" customHeight="1">
      <c r="A26" s="136" t="s">
        <v>3</v>
      </c>
      <c r="B26" s="137">
        <v>234</v>
      </c>
      <c r="C26" s="138">
        <v>59.7</v>
      </c>
      <c r="D26" s="139"/>
      <c r="E26" s="140">
        <f t="shared" si="3"/>
        <v>0.020123839009287926</v>
      </c>
      <c r="G26" s="348">
        <v>234</v>
      </c>
      <c r="I26" s="308">
        <v>11628</v>
      </c>
      <c r="K26"/>
      <c r="L26"/>
      <c r="M26"/>
      <c r="N26"/>
      <c r="O26"/>
      <c r="P26"/>
      <c r="Q26"/>
      <c r="R26"/>
    </row>
    <row r="27" spans="1:18" s="128" customFormat="1" ht="16.5" customHeight="1">
      <c r="A27" s="136" t="s">
        <v>14</v>
      </c>
      <c r="B27" s="137">
        <v>4621</v>
      </c>
      <c r="C27" s="138">
        <v>65</v>
      </c>
      <c r="D27" s="139">
        <f t="shared" si="2"/>
        <v>100</v>
      </c>
      <c r="E27" s="140">
        <f t="shared" si="3"/>
        <v>0.14869517649708788</v>
      </c>
      <c r="G27" s="348">
        <v>4621</v>
      </c>
      <c r="I27" s="308">
        <v>31077</v>
      </c>
      <c r="K27"/>
      <c r="L27"/>
      <c r="M27"/>
      <c r="N27"/>
      <c r="O27"/>
      <c r="P27"/>
      <c r="Q27"/>
      <c r="R27"/>
    </row>
    <row r="28" spans="1:18" s="128" customFormat="1" ht="16.5" customHeight="1">
      <c r="A28" s="136" t="s">
        <v>11</v>
      </c>
      <c r="B28" s="137">
        <v>1442</v>
      </c>
      <c r="C28" s="138">
        <v>38.2</v>
      </c>
      <c r="D28" s="139">
        <f t="shared" si="2"/>
        <v>100</v>
      </c>
      <c r="E28" s="140">
        <f t="shared" si="3"/>
        <v>0.049729282339552365</v>
      </c>
      <c r="G28" s="348">
        <v>1442</v>
      </c>
      <c r="I28" s="308">
        <v>28997</v>
      </c>
      <c r="K28"/>
      <c r="L28"/>
      <c r="M28"/>
      <c r="N28"/>
      <c r="O28"/>
      <c r="P28"/>
      <c r="Q28"/>
      <c r="R28"/>
    </row>
    <row r="29" spans="1:18" s="128" customFormat="1" ht="16.5" customHeight="1">
      <c r="A29" s="136" t="s">
        <v>19</v>
      </c>
      <c r="B29" s="137">
        <v>3975</v>
      </c>
      <c r="C29" s="138">
        <v>133.6</v>
      </c>
      <c r="D29" s="139">
        <f t="shared" si="2"/>
        <v>100</v>
      </c>
      <c r="E29" s="140">
        <f t="shared" si="3"/>
        <v>0.16861081654294804</v>
      </c>
      <c r="G29" s="348">
        <v>3975</v>
      </c>
      <c r="I29" s="308">
        <v>23575</v>
      </c>
      <c r="K29"/>
      <c r="L29"/>
      <c r="M29"/>
      <c r="N29"/>
      <c r="O29"/>
      <c r="P29"/>
      <c r="Q29"/>
      <c r="R29"/>
    </row>
    <row r="30" spans="1:18" s="128" customFormat="1" ht="16.5" customHeight="1">
      <c r="A30" s="136" t="s">
        <v>23</v>
      </c>
      <c r="B30" s="137">
        <v>495</v>
      </c>
      <c r="C30" s="138">
        <v>148.2</v>
      </c>
      <c r="D30" s="139"/>
      <c r="E30" s="140">
        <f t="shared" si="3"/>
        <v>0.03832752613240418</v>
      </c>
      <c r="G30" s="348">
        <v>495</v>
      </c>
      <c r="I30" s="308">
        <v>12915</v>
      </c>
      <c r="K30"/>
      <c r="L30"/>
      <c r="M30"/>
      <c r="N30"/>
      <c r="O30"/>
      <c r="P30"/>
      <c r="Q30"/>
      <c r="R30"/>
    </row>
    <row r="31" spans="1:18" s="128" customFormat="1" ht="16.5" customHeight="1">
      <c r="A31" s="136" t="s">
        <v>9</v>
      </c>
      <c r="B31" s="137">
        <v>354</v>
      </c>
      <c r="C31" s="163" t="s">
        <v>229</v>
      </c>
      <c r="D31" s="139">
        <f t="shared" si="2"/>
        <v>100</v>
      </c>
      <c r="E31" s="140">
        <f t="shared" si="3"/>
        <v>0.02394318566114305</v>
      </c>
      <c r="G31" s="348">
        <v>354</v>
      </c>
      <c r="I31" s="308">
        <v>14785</v>
      </c>
      <c r="K31"/>
      <c r="L31"/>
      <c r="M31"/>
      <c r="N31"/>
      <c r="O31"/>
      <c r="P31"/>
      <c r="Q31"/>
      <c r="R31"/>
    </row>
    <row r="32" spans="1:18" s="128" customFormat="1" ht="16.5" customHeight="1">
      <c r="A32" s="136" t="s">
        <v>24</v>
      </c>
      <c r="B32" s="137">
        <v>4867</v>
      </c>
      <c r="C32" s="138">
        <v>78.9</v>
      </c>
      <c r="D32" s="139">
        <f>G32/B32*100</f>
        <v>100</v>
      </c>
      <c r="E32" s="140">
        <f>B32/I32</f>
        <v>0.11904994863265006</v>
      </c>
      <c r="G32" s="348">
        <v>4867</v>
      </c>
      <c r="I32" s="308">
        <v>40882</v>
      </c>
      <c r="K32"/>
      <c r="L32"/>
      <c r="M32"/>
      <c r="N32"/>
      <c r="O32"/>
      <c r="P32"/>
      <c r="Q32"/>
      <c r="R32"/>
    </row>
    <row r="33" spans="1:18" s="128" customFormat="1" ht="16.5" customHeight="1">
      <c r="A33" s="136" t="s">
        <v>8</v>
      </c>
      <c r="B33" s="346" t="s">
        <v>229</v>
      </c>
      <c r="C33" s="163" t="s">
        <v>229</v>
      </c>
      <c r="D33" s="139"/>
      <c r="E33" s="163" t="s">
        <v>229</v>
      </c>
      <c r="G33" s="348" t="s">
        <v>229</v>
      </c>
      <c r="I33" s="308">
        <v>21423</v>
      </c>
      <c r="K33"/>
      <c r="L33"/>
      <c r="M33"/>
      <c r="N33"/>
      <c r="O33"/>
      <c r="P33"/>
      <c r="Q33"/>
      <c r="R33"/>
    </row>
    <row r="34" spans="1:18" s="128" customFormat="1" ht="16.5" customHeight="1">
      <c r="A34" s="136" t="s">
        <v>2</v>
      </c>
      <c r="B34" s="137">
        <v>438</v>
      </c>
      <c r="C34" s="138">
        <v>25.9</v>
      </c>
      <c r="D34" s="139">
        <f>G34/B34*100</f>
        <v>100</v>
      </c>
      <c r="E34" s="140">
        <f>B34/I34</f>
        <v>0.04189383070301291</v>
      </c>
      <c r="G34" s="348">
        <v>438</v>
      </c>
      <c r="I34" s="308">
        <v>10455</v>
      </c>
      <c r="K34"/>
      <c r="L34"/>
      <c r="M34"/>
      <c r="N34"/>
      <c r="O34"/>
      <c r="P34"/>
      <c r="Q34"/>
      <c r="R34"/>
    </row>
    <row r="35" spans="1:18" s="128" customFormat="1" ht="20.25" customHeight="1">
      <c r="A35" s="136" t="s">
        <v>7</v>
      </c>
      <c r="B35" s="137">
        <v>5353</v>
      </c>
      <c r="C35" s="138">
        <v>110.9</v>
      </c>
      <c r="D35" s="139">
        <f>G35/B35*100</f>
        <v>100</v>
      </c>
      <c r="E35" s="140">
        <f>B35/I35</f>
        <v>0.23476010876238926</v>
      </c>
      <c r="G35" s="348">
        <v>5353</v>
      </c>
      <c r="I35" s="308">
        <v>22802</v>
      </c>
      <c r="K35"/>
      <c r="L35"/>
      <c r="M35"/>
      <c r="N35"/>
      <c r="O35"/>
      <c r="P35"/>
      <c r="Q35"/>
      <c r="R35"/>
    </row>
    <row r="36" spans="1:18" s="128" customFormat="1" ht="16.5" customHeight="1">
      <c r="A36" s="136" t="s">
        <v>0</v>
      </c>
      <c r="B36" s="137">
        <v>836</v>
      </c>
      <c r="C36" s="138">
        <v>47</v>
      </c>
      <c r="D36" s="139">
        <f>G36/B36*100</f>
        <v>100</v>
      </c>
      <c r="E36" s="140">
        <f>B36/I36</f>
        <v>0.04648576512455516</v>
      </c>
      <c r="G36" s="348">
        <v>836</v>
      </c>
      <c r="I36" s="308">
        <v>17984</v>
      </c>
      <c r="K36"/>
      <c r="L36"/>
      <c r="M36"/>
      <c r="N36"/>
      <c r="O36"/>
      <c r="P36"/>
      <c r="Q36"/>
      <c r="R36"/>
    </row>
    <row r="37" spans="1:18" s="128" customFormat="1" ht="24.75" customHeight="1">
      <c r="A37" s="130" t="s">
        <v>165</v>
      </c>
      <c r="B37" s="141"/>
      <c r="C37" s="142"/>
      <c r="D37" s="143"/>
      <c r="E37" s="144"/>
      <c r="I37" s="145"/>
      <c r="K37"/>
      <c r="L37"/>
      <c r="M37"/>
      <c r="N37"/>
      <c r="O37"/>
      <c r="P37"/>
      <c r="Q37"/>
      <c r="R37"/>
    </row>
    <row r="38" spans="1:18" s="128" customFormat="1" ht="20.25" customHeight="1">
      <c r="A38" s="136" t="s">
        <v>26</v>
      </c>
      <c r="B38" s="137">
        <v>45601</v>
      </c>
      <c r="C38" s="138">
        <v>65.4</v>
      </c>
      <c r="D38" s="139">
        <f>G38/B38*100</f>
        <v>92.65805574439156</v>
      </c>
      <c r="E38" s="140">
        <f>B38/I38</f>
        <v>0.07462813582677487</v>
      </c>
      <c r="G38" s="348">
        <v>42253</v>
      </c>
      <c r="I38" s="308">
        <v>611043</v>
      </c>
      <c r="J38" s="128">
        <f>B38/B10*100</f>
        <v>31.495448454961117</v>
      </c>
      <c r="K38"/>
      <c r="L38"/>
      <c r="M38"/>
      <c r="N38"/>
      <c r="O38"/>
      <c r="P38"/>
      <c r="Q38"/>
      <c r="R38"/>
    </row>
    <row r="39" spans="1:18" s="128" customFormat="1" ht="16.5" customHeight="1">
      <c r="A39" s="136" t="s">
        <v>28</v>
      </c>
      <c r="B39" s="137">
        <v>6657</v>
      </c>
      <c r="C39" s="138">
        <v>98.8</v>
      </c>
      <c r="D39" s="139">
        <f>G39/B39*100</f>
        <v>100</v>
      </c>
      <c r="E39" s="140">
        <f>B39/I39</f>
        <v>0.06867417677642981</v>
      </c>
      <c r="G39" s="348">
        <v>6657</v>
      </c>
      <c r="I39" s="308">
        <v>96936</v>
      </c>
      <c r="K39"/>
      <c r="L39"/>
      <c r="M39"/>
      <c r="N39"/>
      <c r="O39"/>
      <c r="P39"/>
      <c r="Q39"/>
      <c r="R39"/>
    </row>
    <row r="40" spans="1:18" s="128" customFormat="1" ht="16.5" customHeight="1">
      <c r="A40" s="136" t="s">
        <v>29</v>
      </c>
      <c r="B40" s="137">
        <v>4919</v>
      </c>
      <c r="C40" s="138">
        <v>294.6</v>
      </c>
      <c r="D40" s="139">
        <f>G40/B40*100</f>
        <v>100</v>
      </c>
      <c r="E40" s="140">
        <f>B40/I40</f>
        <v>0.050674770783970334</v>
      </c>
      <c r="G40" s="348">
        <v>4919</v>
      </c>
      <c r="I40" s="308">
        <v>97070</v>
      </c>
      <c r="K40"/>
      <c r="L40"/>
      <c r="M40"/>
      <c r="N40"/>
      <c r="O40"/>
      <c r="P40"/>
      <c r="Q40"/>
      <c r="R40"/>
    </row>
    <row r="41" spans="1:18" s="128" customFormat="1" ht="16.5" customHeight="1">
      <c r="A41" s="136" t="s">
        <v>30</v>
      </c>
      <c r="B41" s="137">
        <v>7578</v>
      </c>
      <c r="C41" s="138">
        <v>77.6</v>
      </c>
      <c r="D41" s="139">
        <f>G41/B41*100</f>
        <v>94.1409342834521</v>
      </c>
      <c r="E41" s="140">
        <f>B41/I41</f>
        <v>0.1524748490945674</v>
      </c>
      <c r="G41" s="348">
        <v>7134</v>
      </c>
      <c r="I41" s="308">
        <v>49700</v>
      </c>
      <c r="K41"/>
      <c r="L41"/>
      <c r="M41"/>
      <c r="N41"/>
      <c r="O41"/>
      <c r="P41"/>
      <c r="Q41"/>
      <c r="R41"/>
    </row>
    <row r="42" spans="1:18" s="128" customFormat="1" ht="16.5" customHeight="1">
      <c r="A42" s="136" t="s">
        <v>27</v>
      </c>
      <c r="B42" s="137">
        <v>1785</v>
      </c>
      <c r="C42" s="138">
        <v>38.9</v>
      </c>
      <c r="D42" s="139">
        <f>G42/B42*100</f>
        <v>100</v>
      </c>
      <c r="E42" s="140">
        <f>B42/I42</f>
        <v>0.018061317413740768</v>
      </c>
      <c r="G42" s="348">
        <v>1785</v>
      </c>
      <c r="I42" s="308">
        <v>98830</v>
      </c>
      <c r="K42"/>
      <c r="L42"/>
      <c r="M42"/>
      <c r="N42"/>
      <c r="O42"/>
      <c r="P42"/>
      <c r="Q42"/>
      <c r="R42"/>
    </row>
    <row r="43" spans="2:18" ht="12.75">
      <c r="B43" s="120">
        <f>SUM(B12:B42)</f>
        <v>144786</v>
      </c>
      <c r="G43" s="120">
        <f>SUM(G12:G42)</f>
        <v>138013</v>
      </c>
      <c r="I43" s="88">
        <f>SUM(I12:I42)</f>
        <v>1528488</v>
      </c>
      <c r="K43"/>
      <c r="L43"/>
      <c r="M43"/>
      <c r="N43"/>
      <c r="O43"/>
      <c r="P43"/>
      <c r="Q43"/>
      <c r="R43"/>
    </row>
    <row r="44" spans="11:18" ht="12.75">
      <c r="K44"/>
      <c r="L44"/>
      <c r="M44"/>
      <c r="N44"/>
      <c r="O44"/>
      <c r="P44"/>
      <c r="Q44"/>
      <c r="R44"/>
    </row>
    <row r="45" spans="1:18" ht="15.75">
      <c r="A45" s="136" t="s">
        <v>5</v>
      </c>
      <c r="B45" s="163" t="s">
        <v>229</v>
      </c>
      <c r="C45" s="88"/>
      <c r="E45" s="136" t="s">
        <v>29</v>
      </c>
      <c r="F45" s="138">
        <v>210.2</v>
      </c>
      <c r="K45"/>
      <c r="L45"/>
      <c r="M45"/>
      <c r="N45"/>
      <c r="O45"/>
      <c r="P45"/>
      <c r="Q45"/>
      <c r="R45"/>
    </row>
    <row r="46" spans="1:18" ht="15.75">
      <c r="A46" s="136" t="s">
        <v>9</v>
      </c>
      <c r="B46" s="163" t="s">
        <v>229</v>
      </c>
      <c r="C46" s="88"/>
      <c r="E46" s="136" t="s">
        <v>27</v>
      </c>
      <c r="F46" s="138">
        <v>145.3</v>
      </c>
      <c r="K46"/>
      <c r="L46"/>
      <c r="M46"/>
      <c r="N46"/>
      <c r="O46"/>
      <c r="P46"/>
      <c r="Q46"/>
      <c r="R46"/>
    </row>
    <row r="47" spans="1:18" ht="15.75">
      <c r="A47" s="136" t="s">
        <v>8</v>
      </c>
      <c r="B47" s="163" t="s">
        <v>229</v>
      </c>
      <c r="C47" s="88"/>
      <c r="E47" s="136" t="s">
        <v>26</v>
      </c>
      <c r="F47" s="138">
        <v>119.4</v>
      </c>
      <c r="K47"/>
      <c r="L47"/>
      <c r="M47"/>
      <c r="N47"/>
      <c r="O47"/>
      <c r="P47"/>
      <c r="Q47"/>
      <c r="R47"/>
    </row>
    <row r="48" spans="1:18" ht="15.75">
      <c r="A48" s="136" t="s">
        <v>12</v>
      </c>
      <c r="B48" s="163">
        <v>342.9</v>
      </c>
      <c r="C48" s="88">
        <v>1</v>
      </c>
      <c r="E48" s="136" t="s">
        <v>28</v>
      </c>
      <c r="F48" s="138">
        <v>82.3</v>
      </c>
      <c r="K48"/>
      <c r="L48"/>
      <c r="M48"/>
      <c r="N48"/>
      <c r="O48"/>
      <c r="P48"/>
      <c r="Q48"/>
      <c r="R48"/>
    </row>
    <row r="49" spans="1:18" ht="15.75">
      <c r="A49" s="136" t="s">
        <v>4</v>
      </c>
      <c r="B49" s="163">
        <v>160.7</v>
      </c>
      <c r="C49" s="88">
        <v>2</v>
      </c>
      <c r="D49" s="303"/>
      <c r="E49" s="136" t="s">
        <v>30</v>
      </c>
      <c r="F49" s="138">
        <v>46.4</v>
      </c>
      <c r="K49"/>
      <c r="L49"/>
      <c r="M49"/>
      <c r="N49"/>
      <c r="O49"/>
      <c r="P49"/>
      <c r="Q49"/>
      <c r="R49"/>
    </row>
    <row r="50" spans="1:4" ht="15.75">
      <c r="A50" s="136" t="s">
        <v>6</v>
      </c>
      <c r="B50" s="163">
        <v>154.1</v>
      </c>
      <c r="C50" s="88">
        <v>3</v>
      </c>
      <c r="D50" s="303"/>
    </row>
    <row r="51" spans="1:4" ht="15.75">
      <c r="A51" s="136" t="s">
        <v>23</v>
      </c>
      <c r="B51" s="163">
        <v>148.2</v>
      </c>
      <c r="C51" s="88">
        <v>4</v>
      </c>
      <c r="D51" s="303"/>
    </row>
    <row r="52" spans="1:4" ht="15.75">
      <c r="A52" s="136" t="s">
        <v>13</v>
      </c>
      <c r="B52" s="163">
        <v>145.8</v>
      </c>
      <c r="C52" s="88">
        <v>5</v>
      </c>
      <c r="D52" s="303"/>
    </row>
    <row r="53" spans="1:4" ht="15.75">
      <c r="A53" s="136" t="s">
        <v>18</v>
      </c>
      <c r="B53" s="163">
        <v>145.6</v>
      </c>
      <c r="C53" s="88">
        <v>6</v>
      </c>
      <c r="D53" s="303"/>
    </row>
    <row r="54" spans="1:5" ht="15.75">
      <c r="A54" s="136" t="s">
        <v>19</v>
      </c>
      <c r="B54" s="163">
        <v>133.6</v>
      </c>
      <c r="C54" s="88">
        <v>7</v>
      </c>
      <c r="D54" s="303"/>
      <c r="E54" s="303">
        <f>22662/73700*100</f>
        <v>30.74898236092266</v>
      </c>
    </row>
    <row r="55" spans="1:5" ht="15.75">
      <c r="A55" s="136" t="s">
        <v>7</v>
      </c>
      <c r="B55" s="163">
        <v>110.9</v>
      </c>
      <c r="C55" s="88">
        <v>8</v>
      </c>
      <c r="D55" s="303"/>
      <c r="E55" s="303">
        <f>17459/73700*100</f>
        <v>23.689280868385346</v>
      </c>
    </row>
    <row r="56" spans="1:4" ht="15.75">
      <c r="A56" s="136" t="s">
        <v>22</v>
      </c>
      <c r="B56" s="163">
        <v>100.6</v>
      </c>
      <c r="C56" s="88">
        <v>9</v>
      </c>
      <c r="D56" s="303"/>
    </row>
    <row r="57" spans="1:5" ht="15.75">
      <c r="A57" s="136" t="s">
        <v>16</v>
      </c>
      <c r="B57" s="163">
        <v>84.3</v>
      </c>
      <c r="C57" s="120">
        <v>1</v>
      </c>
      <c r="D57" s="303">
        <f>100-B57</f>
        <v>15.700000000000003</v>
      </c>
      <c r="E57" s="303">
        <f>70352/73700*100</f>
        <v>95.4572591587517</v>
      </c>
    </row>
    <row r="58" spans="1:4" ht="15.75">
      <c r="A58" s="136" t="s">
        <v>20</v>
      </c>
      <c r="B58" s="163">
        <v>83.9</v>
      </c>
      <c r="C58" s="120">
        <v>2</v>
      </c>
      <c r="D58" s="303">
        <f aca="true" t="shared" si="4" ref="D58:D69">100-B58</f>
        <v>16.099999999999994</v>
      </c>
    </row>
    <row r="59" spans="1:5" ht="15.75">
      <c r="A59" s="136" t="s">
        <v>1</v>
      </c>
      <c r="B59" s="163">
        <v>82.3</v>
      </c>
      <c r="C59" s="120">
        <v>3</v>
      </c>
      <c r="D59" s="303">
        <f t="shared" si="4"/>
        <v>17.700000000000003</v>
      </c>
      <c r="E59" s="120">
        <v>0.048</v>
      </c>
    </row>
    <row r="60" spans="1:5" ht="15.75">
      <c r="A60" s="136" t="s">
        <v>24</v>
      </c>
      <c r="B60" s="163">
        <v>78.9</v>
      </c>
      <c r="C60" s="120">
        <v>4</v>
      </c>
      <c r="D60" s="303">
        <f t="shared" si="4"/>
        <v>21.099999999999994</v>
      </c>
      <c r="E60" s="120">
        <v>0.275</v>
      </c>
    </row>
    <row r="61" spans="1:5" ht="15.75">
      <c r="A61" s="136" t="s">
        <v>10</v>
      </c>
      <c r="B61" s="163">
        <v>75.2</v>
      </c>
      <c r="C61" s="120">
        <v>5</v>
      </c>
      <c r="D61" s="303">
        <f t="shared" si="4"/>
        <v>24.799999999999997</v>
      </c>
      <c r="E61" s="120">
        <f>E60/E59</f>
        <v>5.729166666666667</v>
      </c>
    </row>
    <row r="62" spans="1:4" ht="15.75">
      <c r="A62" s="136" t="s">
        <v>17</v>
      </c>
      <c r="B62" s="163">
        <v>69.1</v>
      </c>
      <c r="C62" s="120">
        <v>6</v>
      </c>
      <c r="D62" s="303">
        <f t="shared" si="4"/>
        <v>30.900000000000006</v>
      </c>
    </row>
    <row r="63" spans="1:4" ht="15.75">
      <c r="A63" s="136" t="s">
        <v>14</v>
      </c>
      <c r="B63" s="163">
        <v>65</v>
      </c>
      <c r="C63" s="120">
        <v>7</v>
      </c>
      <c r="D63" s="303">
        <f t="shared" si="4"/>
        <v>35</v>
      </c>
    </row>
    <row r="64" spans="1:4" ht="15.75">
      <c r="A64" s="136" t="s">
        <v>3</v>
      </c>
      <c r="B64" s="163">
        <v>59.7</v>
      </c>
      <c r="C64" s="120">
        <v>8</v>
      </c>
      <c r="D64" s="303">
        <f t="shared" si="4"/>
        <v>40.3</v>
      </c>
    </row>
    <row r="65" spans="1:4" ht="15.75">
      <c r="A65" s="136" t="s">
        <v>21</v>
      </c>
      <c r="B65" s="163">
        <v>47.9</v>
      </c>
      <c r="C65" s="120">
        <v>9</v>
      </c>
      <c r="D65" s="303">
        <f t="shared" si="4"/>
        <v>52.1</v>
      </c>
    </row>
    <row r="66" spans="1:4" ht="15.75">
      <c r="A66" s="136" t="s">
        <v>0</v>
      </c>
      <c r="B66" s="163">
        <v>47</v>
      </c>
      <c r="C66" s="120">
        <v>10</v>
      </c>
      <c r="D66" s="303">
        <f t="shared" si="4"/>
        <v>53</v>
      </c>
    </row>
    <row r="67" spans="1:4" ht="15.75">
      <c r="A67" s="136" t="s">
        <v>11</v>
      </c>
      <c r="B67" s="163">
        <v>38.2</v>
      </c>
      <c r="C67" s="120">
        <v>11</v>
      </c>
      <c r="D67" s="303">
        <f t="shared" si="4"/>
        <v>61.8</v>
      </c>
    </row>
    <row r="68" spans="1:4" ht="15.75">
      <c r="A68" s="136" t="s">
        <v>2</v>
      </c>
      <c r="B68" s="163">
        <v>25.9</v>
      </c>
      <c r="C68" s="120">
        <v>12</v>
      </c>
      <c r="D68" s="303">
        <f t="shared" si="4"/>
        <v>74.1</v>
      </c>
    </row>
    <row r="69" spans="1:4" ht="15.75">
      <c r="A69" s="136" t="s">
        <v>15</v>
      </c>
      <c r="B69" s="163">
        <v>22.8</v>
      </c>
      <c r="C69" s="120">
        <v>13</v>
      </c>
      <c r="D69" s="303">
        <f t="shared" si="4"/>
        <v>77.2</v>
      </c>
    </row>
    <row r="72" spans="1:2" ht="15.75">
      <c r="A72" s="136" t="s">
        <v>5</v>
      </c>
      <c r="B72" s="140" t="s">
        <v>229</v>
      </c>
    </row>
    <row r="73" spans="1:2" ht="15.75">
      <c r="A73" s="136" t="s">
        <v>8</v>
      </c>
      <c r="B73" s="140" t="s">
        <v>229</v>
      </c>
    </row>
    <row r="74" spans="1:4" ht="15.75">
      <c r="A74" s="136" t="s">
        <v>17</v>
      </c>
      <c r="B74" s="140">
        <v>0.4382204980208481</v>
      </c>
      <c r="C74" s="120">
        <v>0.095</v>
      </c>
      <c r="D74" s="120">
        <f>B74/C74</f>
        <v>4.612847347587874</v>
      </c>
    </row>
    <row r="75" spans="1:2" ht="15.75">
      <c r="A75" s="136" t="s">
        <v>7</v>
      </c>
      <c r="B75" s="140">
        <v>0.23476010876238926</v>
      </c>
    </row>
    <row r="76" spans="1:2" ht="15.75">
      <c r="A76" s="136" t="s">
        <v>1</v>
      </c>
      <c r="B76" s="140">
        <v>0.2100048725028423</v>
      </c>
    </row>
    <row r="77" spans="1:2" ht="15.75">
      <c r="A77" s="136" t="s">
        <v>19</v>
      </c>
      <c r="B77" s="140">
        <v>0.16861081654294804</v>
      </c>
    </row>
    <row r="78" spans="1:2" ht="15.75">
      <c r="A78" s="136" t="s">
        <v>4</v>
      </c>
      <c r="B78" s="140">
        <v>0.15712095601242188</v>
      </c>
    </row>
    <row r="79" spans="1:2" ht="15.75">
      <c r="A79" s="136" t="s">
        <v>16</v>
      </c>
      <c r="B79" s="140">
        <v>0.1527404104850488</v>
      </c>
    </row>
    <row r="80" spans="1:2" ht="15.75">
      <c r="A80" s="136" t="s">
        <v>14</v>
      </c>
      <c r="B80" s="140">
        <v>0.14869517649708788</v>
      </c>
    </row>
    <row r="81" spans="1:2" ht="15.75">
      <c r="A81" s="136" t="s">
        <v>6</v>
      </c>
      <c r="B81" s="140">
        <v>0.14173135455253286</v>
      </c>
    </row>
    <row r="82" spans="1:2" ht="15.75">
      <c r="A82" s="136" t="s">
        <v>24</v>
      </c>
      <c r="B82" s="140">
        <v>0.11904994863265006</v>
      </c>
    </row>
    <row r="83" spans="1:2" ht="15.75">
      <c r="A83" s="136" t="s">
        <v>18</v>
      </c>
      <c r="B83" s="140">
        <v>0.1003258941462811</v>
      </c>
    </row>
    <row r="84" spans="1:2" ht="15.75">
      <c r="A84" s="136" t="s">
        <v>13</v>
      </c>
      <c r="B84" s="140">
        <v>0.09185341925555449</v>
      </c>
    </row>
    <row r="85" spans="1:2" ht="15.75">
      <c r="A85" s="136" t="s">
        <v>21</v>
      </c>
      <c r="B85" s="140">
        <v>0.09021427596560666</v>
      </c>
    </row>
    <row r="86" spans="1:2" ht="15.75">
      <c r="A86" s="136" t="s">
        <v>22</v>
      </c>
      <c r="B86" s="140">
        <v>0.07914469546707949</v>
      </c>
    </row>
    <row r="87" spans="1:2" ht="15.75">
      <c r="A87" s="136" t="s">
        <v>12</v>
      </c>
      <c r="B87" s="140">
        <v>0.06172106824925816</v>
      </c>
    </row>
    <row r="88" spans="1:2" ht="15.75">
      <c r="A88" s="136" t="s">
        <v>10</v>
      </c>
      <c r="B88" s="140">
        <v>0.0590851334180432</v>
      </c>
    </row>
    <row r="89" spans="1:2" ht="15.75">
      <c r="A89" s="136" t="s">
        <v>11</v>
      </c>
      <c r="B89" s="140">
        <v>0.049729282339552365</v>
      </c>
    </row>
    <row r="90" spans="1:2" ht="15.75">
      <c r="A90" s="136" t="s">
        <v>0</v>
      </c>
      <c r="B90" s="140">
        <v>0.04648576512455516</v>
      </c>
    </row>
    <row r="91" spans="1:2" ht="15.75">
      <c r="A91" s="136" t="s">
        <v>2</v>
      </c>
      <c r="B91" s="140">
        <v>0.04189383070301291</v>
      </c>
    </row>
    <row r="92" spans="1:2" ht="15.75">
      <c r="A92" s="136" t="s">
        <v>23</v>
      </c>
      <c r="B92" s="140">
        <v>0.03832752613240418</v>
      </c>
    </row>
    <row r="93" spans="1:2" ht="15.75">
      <c r="A93" s="136" t="s">
        <v>20</v>
      </c>
      <c r="B93" s="140">
        <v>0.033713843474896005</v>
      </c>
    </row>
    <row r="94" spans="1:2" ht="15.75">
      <c r="A94" s="136" t="s">
        <v>15</v>
      </c>
      <c r="B94" s="140">
        <v>0.029943747295543055</v>
      </c>
    </row>
    <row r="95" spans="1:2" ht="15.75">
      <c r="A95" s="136" t="s">
        <v>9</v>
      </c>
      <c r="B95" s="140">
        <v>0.02394318566114305</v>
      </c>
    </row>
    <row r="96" spans="1:2" ht="15.75">
      <c r="A96" s="136" t="s">
        <v>3</v>
      </c>
      <c r="B96" s="140">
        <v>0.020123839009287926</v>
      </c>
    </row>
    <row r="97" spans="1:2" ht="15.75">
      <c r="A97" s="130" t="s">
        <v>165</v>
      </c>
      <c r="B97" s="144"/>
    </row>
    <row r="98" spans="1:2" ht="15.75">
      <c r="A98" s="136" t="s">
        <v>30</v>
      </c>
      <c r="B98" s="140">
        <v>0.1524748490945674</v>
      </c>
    </row>
    <row r="99" spans="1:2" ht="15.75">
      <c r="A99" s="136" t="s">
        <v>26</v>
      </c>
      <c r="B99" s="140">
        <v>0.07462813582677487</v>
      </c>
    </row>
    <row r="100" spans="1:2" ht="15.75">
      <c r="A100" s="136" t="s">
        <v>28</v>
      </c>
      <c r="B100" s="140">
        <v>0.06867417677642981</v>
      </c>
    </row>
    <row r="101" spans="1:2" ht="15.75">
      <c r="A101" s="136" t="s">
        <v>29</v>
      </c>
      <c r="B101" s="140">
        <v>0.050674770783970334</v>
      </c>
    </row>
    <row r="102" spans="1:2" ht="15.75">
      <c r="A102" s="136" t="s">
        <v>27</v>
      </c>
      <c r="B102" s="140">
        <v>0.018061317413740768</v>
      </c>
    </row>
  </sheetData>
  <sheetProtection/>
  <mergeCells count="5">
    <mergeCell ref="A8:A9"/>
    <mergeCell ref="B8:E8"/>
    <mergeCell ref="A5:E5"/>
    <mergeCell ref="A1:E2"/>
    <mergeCell ref="A6:E6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58"/>
  <sheetViews>
    <sheetView zoomScale="99" zoomScaleNormal="99" zoomScalePageLayoutView="0" workbookViewId="0" topLeftCell="A1">
      <selection activeCell="A4" sqref="A4:A34"/>
    </sheetView>
  </sheetViews>
  <sheetFormatPr defaultColWidth="9.00390625" defaultRowHeight="12.75"/>
  <cols>
    <col min="1" max="1" width="8.25390625" style="4" customWidth="1"/>
    <col min="2" max="2" width="37.625" style="4" customWidth="1"/>
    <col min="3" max="3" width="16.125" style="4" customWidth="1"/>
    <col min="4" max="4" width="17.00390625" style="4" customWidth="1"/>
    <col min="5" max="5" width="15.125" style="4" customWidth="1"/>
    <col min="6" max="8" width="9.125" style="4" customWidth="1"/>
    <col min="9" max="9" width="16.75390625" style="4" customWidth="1"/>
    <col min="10" max="13" width="9.125" style="4" customWidth="1"/>
    <col min="14" max="14" width="27.25390625" style="4" bestFit="1" customWidth="1"/>
    <col min="15" max="15" width="17.875" style="4" customWidth="1"/>
    <col min="16" max="16" width="18.125" style="4" customWidth="1"/>
    <col min="17" max="17" width="17.00390625" style="4" customWidth="1"/>
    <col min="18" max="16384" width="9.125" style="4" customWidth="1"/>
  </cols>
  <sheetData>
    <row r="1" spans="1:6" ht="24.75" customHeight="1">
      <c r="A1" s="21" t="s">
        <v>25</v>
      </c>
      <c r="B1" s="8" t="s">
        <v>290</v>
      </c>
      <c r="C1" s="31" t="s">
        <v>292</v>
      </c>
      <c r="D1" s="75"/>
      <c r="E1" s="75"/>
      <c r="F1" s="75"/>
    </row>
    <row r="2" spans="1:6" ht="24.75" customHeight="1">
      <c r="A2" s="10" t="s">
        <v>67</v>
      </c>
      <c r="B2" s="72">
        <v>1285.2</v>
      </c>
      <c r="C2" s="35">
        <v>63.9</v>
      </c>
      <c r="D2" s="72"/>
      <c r="E2" s="76"/>
      <c r="F2" s="76"/>
    </row>
    <row r="3" spans="4:6" ht="24.75" customHeight="1">
      <c r="D3" s="72"/>
      <c r="E3" s="76"/>
      <c r="F3" s="76"/>
    </row>
    <row r="4" spans="1:6" ht="24.75" customHeight="1">
      <c r="A4" s="156" t="s">
        <v>11</v>
      </c>
      <c r="B4" s="160">
        <v>627.6511363244474</v>
      </c>
      <c r="C4" s="161">
        <v>73.2</v>
      </c>
      <c r="D4" s="72"/>
      <c r="E4" s="76"/>
      <c r="F4" s="76"/>
    </row>
    <row r="5" spans="1:6" ht="24.75" customHeight="1">
      <c r="A5" s="156" t="s">
        <v>24</v>
      </c>
      <c r="B5" s="160">
        <v>643.314906315738</v>
      </c>
      <c r="C5" s="161">
        <v>83.3</v>
      </c>
      <c r="D5" s="72"/>
      <c r="E5" s="76"/>
      <c r="F5" s="76"/>
    </row>
    <row r="6" spans="1:6" ht="24.75" customHeight="1">
      <c r="A6" s="156" t="s">
        <v>9</v>
      </c>
      <c r="B6" s="160">
        <v>669.5975650997632</v>
      </c>
      <c r="C6" s="161">
        <v>87.9</v>
      </c>
      <c r="D6" s="72"/>
      <c r="E6" s="76"/>
      <c r="F6" s="76"/>
    </row>
    <row r="7" spans="1:6" ht="24.75" customHeight="1">
      <c r="A7" s="156" t="s">
        <v>18</v>
      </c>
      <c r="B7" s="160">
        <v>684.7902314260963</v>
      </c>
      <c r="C7" s="161">
        <v>76.6</v>
      </c>
      <c r="D7" s="72"/>
      <c r="E7" s="76"/>
      <c r="F7" s="76"/>
    </row>
    <row r="8" spans="1:6" ht="24.75" customHeight="1">
      <c r="A8" s="13" t="s">
        <v>13</v>
      </c>
      <c r="B8" s="93">
        <v>697.3165336154659</v>
      </c>
      <c r="C8" s="38">
        <v>80.7</v>
      </c>
      <c r="D8" s="72"/>
      <c r="E8" s="76"/>
      <c r="F8" s="76"/>
    </row>
    <row r="9" spans="1:6" ht="24.75" customHeight="1">
      <c r="A9" s="13" t="s">
        <v>23</v>
      </c>
      <c r="B9" s="93">
        <v>704.6070460704607</v>
      </c>
      <c r="C9" s="38">
        <v>89.5</v>
      </c>
      <c r="D9" s="72"/>
      <c r="E9" s="76"/>
      <c r="F9" s="76"/>
    </row>
    <row r="10" spans="1:6" ht="24.75" customHeight="1">
      <c r="A10" s="13" t="s">
        <v>10</v>
      </c>
      <c r="B10" s="93">
        <v>750.8374725655539</v>
      </c>
      <c r="C10" s="38">
        <v>82.1</v>
      </c>
      <c r="D10" s="72"/>
      <c r="E10" s="76"/>
      <c r="F10" s="76"/>
    </row>
    <row r="11" spans="1:6" ht="24.75" customHeight="1">
      <c r="A11" s="13" t="s">
        <v>20</v>
      </c>
      <c r="B11" s="93">
        <v>759.4079520170262</v>
      </c>
      <c r="C11" s="38">
        <v>71.7</v>
      </c>
      <c r="D11" s="72"/>
      <c r="E11" s="76"/>
      <c r="F11" s="76"/>
    </row>
    <row r="12" spans="1:6" ht="24.75" customHeight="1">
      <c r="A12" s="13" t="s">
        <v>155</v>
      </c>
      <c r="B12" s="93">
        <v>781.9287576020852</v>
      </c>
      <c r="C12" s="38">
        <v>83.7</v>
      </c>
      <c r="D12" s="72"/>
      <c r="E12" s="76"/>
      <c r="F12" s="76"/>
    </row>
    <row r="13" spans="1:6" ht="24.75" customHeight="1">
      <c r="A13" s="13" t="s">
        <v>2</v>
      </c>
      <c r="B13" s="93">
        <v>793.8785270205643</v>
      </c>
      <c r="C13" s="38">
        <v>92.8</v>
      </c>
      <c r="D13" s="72"/>
      <c r="E13" s="76"/>
      <c r="F13" s="76"/>
    </row>
    <row r="14" spans="1:6" ht="24.75" customHeight="1">
      <c r="A14" s="13" t="s">
        <v>8</v>
      </c>
      <c r="B14" s="93">
        <v>844.8863371143163</v>
      </c>
      <c r="C14" s="38">
        <v>87.4</v>
      </c>
      <c r="D14" s="72"/>
      <c r="E14" s="76"/>
      <c r="F14" s="76"/>
    </row>
    <row r="15" spans="1:6" ht="24.75" customHeight="1">
      <c r="A15" s="13" t="s">
        <v>3</v>
      </c>
      <c r="B15" s="93">
        <v>859.9931200550395</v>
      </c>
      <c r="C15" s="38">
        <v>91.5</v>
      </c>
      <c r="D15" s="72"/>
      <c r="E15" s="76"/>
      <c r="F15" s="76"/>
    </row>
    <row r="16" spans="1:6" ht="24.75" customHeight="1">
      <c r="A16" s="13" t="s">
        <v>16</v>
      </c>
      <c r="B16" s="93">
        <v>860.9424244753632</v>
      </c>
      <c r="C16" s="38">
        <v>88.4</v>
      </c>
      <c r="D16" s="72"/>
      <c r="E16" s="76"/>
      <c r="F16" s="76"/>
    </row>
    <row r="17" spans="1:6" ht="24.75" customHeight="1">
      <c r="A17" s="13" t="s">
        <v>19</v>
      </c>
      <c r="B17" s="93">
        <v>878.048780487805</v>
      </c>
      <c r="C17" s="38">
        <v>68.5</v>
      </c>
      <c r="D17" s="72"/>
      <c r="E17" s="76"/>
      <c r="F17" s="76"/>
    </row>
    <row r="18" spans="1:6" ht="24.75" customHeight="1">
      <c r="A18" s="13" t="s">
        <v>5</v>
      </c>
      <c r="B18" s="93">
        <v>899.18853717377</v>
      </c>
      <c r="C18" s="38">
        <v>87.2</v>
      </c>
      <c r="D18" s="72"/>
      <c r="E18" s="76"/>
      <c r="F18" s="76"/>
    </row>
    <row r="19" spans="1:6" ht="24.75" customHeight="1">
      <c r="A19" s="13" t="s">
        <v>22</v>
      </c>
      <c r="B19" s="93">
        <v>899.8113298824439</v>
      </c>
      <c r="C19" s="38">
        <v>77.1</v>
      </c>
      <c r="D19" s="72"/>
      <c r="E19" s="76"/>
      <c r="F19" s="76"/>
    </row>
    <row r="20" spans="1:6" ht="24.75" customHeight="1">
      <c r="A20" s="13" t="s">
        <v>6</v>
      </c>
      <c r="B20" s="93">
        <v>943.7746266191633</v>
      </c>
      <c r="C20" s="38">
        <v>87.6</v>
      </c>
      <c r="D20" s="72"/>
      <c r="E20" s="76"/>
      <c r="F20" s="76"/>
    </row>
    <row r="21" spans="1:6" ht="24.75" customHeight="1">
      <c r="A21" s="13" t="s">
        <v>21</v>
      </c>
      <c r="B21" s="93">
        <v>949.9112870206086</v>
      </c>
      <c r="C21" s="38">
        <v>80.8</v>
      </c>
      <c r="D21" s="72"/>
      <c r="E21" s="76"/>
      <c r="F21" s="76"/>
    </row>
    <row r="22" spans="1:6" ht="24.75" customHeight="1">
      <c r="A22" s="13" t="s">
        <v>4</v>
      </c>
      <c r="B22" s="93">
        <v>986.6740044813083</v>
      </c>
      <c r="C22" s="38">
        <v>79.7</v>
      </c>
      <c r="D22" s="72"/>
      <c r="E22" s="76"/>
      <c r="F22" s="76"/>
    </row>
    <row r="23" spans="1:6" ht="24.75" customHeight="1">
      <c r="A23" s="13" t="s">
        <v>7</v>
      </c>
      <c r="B23" s="93">
        <v>1083.2383124287344</v>
      </c>
      <c r="C23" s="38">
        <v>76.9</v>
      </c>
      <c r="D23" s="72"/>
      <c r="E23" s="76"/>
      <c r="F23" s="76"/>
    </row>
    <row r="24" spans="1:6" ht="24.75" customHeight="1">
      <c r="A24" s="13" t="s">
        <v>0</v>
      </c>
      <c r="B24" s="93">
        <v>1123.220640569395</v>
      </c>
      <c r="C24" s="38">
        <v>79.3</v>
      </c>
      <c r="D24" s="72"/>
      <c r="E24" s="76"/>
      <c r="F24" s="76"/>
    </row>
    <row r="25" spans="1:6" ht="24.75" customHeight="1">
      <c r="A25" s="13" t="s">
        <v>15</v>
      </c>
      <c r="B25" s="93">
        <v>1133.7083513630462</v>
      </c>
      <c r="C25" s="38">
        <v>89.3</v>
      </c>
      <c r="D25" s="72"/>
      <c r="E25" s="76"/>
      <c r="F25" s="76"/>
    </row>
    <row r="26" spans="1:6" ht="24.75" customHeight="1">
      <c r="A26" s="13" t="s">
        <v>1</v>
      </c>
      <c r="B26" s="93">
        <v>1147.7451139624275</v>
      </c>
      <c r="C26" s="38">
        <v>69.2</v>
      </c>
      <c r="D26" s="72"/>
      <c r="E26" s="76"/>
      <c r="F26" s="76"/>
    </row>
    <row r="27" spans="1:6" ht="24.75" customHeight="1">
      <c r="A27" s="13" t="s">
        <v>17</v>
      </c>
      <c r="B27" s="93">
        <v>1174.8750216839348</v>
      </c>
      <c r="C27" s="38">
        <v>69.4</v>
      </c>
      <c r="D27" s="72"/>
      <c r="E27" s="76"/>
      <c r="F27" s="76"/>
    </row>
    <row r="28" spans="1:6" ht="24.75" customHeight="1">
      <c r="A28" s="13" t="s">
        <v>12</v>
      </c>
      <c r="B28" s="93">
        <v>1206.7260138476756</v>
      </c>
      <c r="C28" s="38">
        <v>84.3</v>
      </c>
      <c r="D28" s="72"/>
      <c r="E28" s="76"/>
      <c r="F28" s="76"/>
    </row>
    <row r="29" spans="4:6" ht="24.75" customHeight="1">
      <c r="D29" s="72"/>
      <c r="E29" s="76"/>
      <c r="F29" s="76"/>
    </row>
    <row r="30" spans="1:6" ht="24.75" customHeight="1">
      <c r="A30" s="156" t="s">
        <v>30</v>
      </c>
      <c r="B30" s="160">
        <v>1010.0603621730382</v>
      </c>
      <c r="C30" s="161">
        <v>75</v>
      </c>
      <c r="D30" s="72"/>
      <c r="E30" s="76"/>
      <c r="F30" s="76"/>
    </row>
    <row r="31" spans="1:6" ht="24.75" customHeight="1">
      <c r="A31" s="13" t="s">
        <v>28</v>
      </c>
      <c r="B31" s="93">
        <v>1019.2291821407939</v>
      </c>
      <c r="C31" s="38">
        <v>76.1</v>
      </c>
      <c r="D31" s="72"/>
      <c r="E31" s="76"/>
      <c r="F31" s="76"/>
    </row>
    <row r="32" spans="1:6" ht="24.75" customHeight="1">
      <c r="A32" s="13" t="s">
        <v>29</v>
      </c>
      <c r="B32" s="93">
        <v>1089.9350983826105</v>
      </c>
      <c r="C32" s="38">
        <v>68.4</v>
      </c>
      <c r="D32" s="72"/>
      <c r="E32" s="76"/>
      <c r="F32" s="76"/>
    </row>
    <row r="33" spans="1:6" ht="18.75">
      <c r="A33" s="13" t="s">
        <v>27</v>
      </c>
      <c r="B33" s="93">
        <v>1164.626125670343</v>
      </c>
      <c r="C33" s="38">
        <v>66.2</v>
      </c>
      <c r="D33" s="72"/>
      <c r="E33" s="76"/>
      <c r="F33" s="76"/>
    </row>
    <row r="34" spans="1:3" ht="18.75">
      <c r="A34" s="13" t="s">
        <v>26</v>
      </c>
      <c r="B34" s="160">
        <v>1770.5791572769838</v>
      </c>
      <c r="C34" s="161">
        <v>53</v>
      </c>
    </row>
    <row r="35" spans="1:3" ht="18.75">
      <c r="A35" s="13"/>
      <c r="B35" s="38"/>
      <c r="C35" s="38"/>
    </row>
    <row r="44" spans="2:6" ht="18.75">
      <c r="B44" s="13" t="s">
        <v>57</v>
      </c>
      <c r="C44" s="13" t="s">
        <v>47</v>
      </c>
      <c r="D44" s="13" t="s">
        <v>44</v>
      </c>
      <c r="E44" s="13" t="s">
        <v>52</v>
      </c>
      <c r="F44" s="13" t="s">
        <v>40</v>
      </c>
    </row>
    <row r="45" spans="2:6" ht="18.75">
      <c r="B45" s="72">
        <v>1879.5748728340434</v>
      </c>
      <c r="C45" s="72">
        <v>2856.006283213823</v>
      </c>
      <c r="D45" s="72">
        <v>3004.7789725209077</v>
      </c>
      <c r="E45" s="72">
        <v>3174.984485416291</v>
      </c>
      <c r="F45" s="72">
        <v>3288.1440203529482</v>
      </c>
    </row>
    <row r="46" spans="2:8" ht="18.75">
      <c r="B46" s="38">
        <v>51.4</v>
      </c>
      <c r="C46" s="38">
        <v>46.9</v>
      </c>
      <c r="D46" s="38">
        <v>33.2</v>
      </c>
      <c r="E46" s="38">
        <v>46.3</v>
      </c>
      <c r="F46" s="38">
        <v>32.1</v>
      </c>
      <c r="H46" s="307">
        <v>54.3</v>
      </c>
    </row>
    <row r="47" ht="15">
      <c r="H47" s="307">
        <v>43.5</v>
      </c>
    </row>
    <row r="48" ht="15">
      <c r="H48" s="307">
        <f>H46-H47</f>
        <v>10.799999999999997</v>
      </c>
    </row>
    <row r="49" ht="15">
      <c r="H49" s="307"/>
    </row>
    <row r="52" ht="13.5" thickBot="1"/>
    <row r="53" spans="2:9" ht="16.5" thickBot="1">
      <c r="B53" s="77" t="s">
        <v>72</v>
      </c>
      <c r="C53" s="78">
        <v>635430</v>
      </c>
      <c r="D53" s="78">
        <v>631667</v>
      </c>
      <c r="E53" s="78">
        <v>627961</v>
      </c>
      <c r="F53" s="78">
        <v>623436</v>
      </c>
      <c r="G53" s="78">
        <v>619468</v>
      </c>
      <c r="H53" s="78">
        <v>615663</v>
      </c>
      <c r="I53" s="4">
        <f aca="true" t="shared" si="0" ref="I53:I58">H53-C53</f>
        <v>-19767</v>
      </c>
    </row>
    <row r="54" spans="2:9" ht="16.5" thickBot="1">
      <c r="B54" s="79" t="s">
        <v>73</v>
      </c>
      <c r="C54" s="80">
        <v>99918</v>
      </c>
      <c r="D54" s="80">
        <v>99263</v>
      </c>
      <c r="E54" s="80">
        <v>98808</v>
      </c>
      <c r="F54" s="80">
        <v>98456</v>
      </c>
      <c r="G54" s="80">
        <v>98039</v>
      </c>
      <c r="H54" s="80">
        <v>97591</v>
      </c>
      <c r="I54" s="4">
        <f t="shared" si="0"/>
        <v>-2327</v>
      </c>
    </row>
    <row r="55" spans="2:9" ht="16.5" thickBot="1">
      <c r="B55" s="79" t="s">
        <v>74</v>
      </c>
      <c r="C55" s="80">
        <v>101216</v>
      </c>
      <c r="D55" s="80">
        <v>100983</v>
      </c>
      <c r="E55" s="80">
        <v>101002</v>
      </c>
      <c r="F55" s="80">
        <v>100774</v>
      </c>
      <c r="G55" s="80">
        <v>100440</v>
      </c>
      <c r="H55" s="80">
        <v>99556</v>
      </c>
      <c r="I55" s="4">
        <f t="shared" si="0"/>
        <v>-1660</v>
      </c>
    </row>
    <row r="56" spans="2:9" ht="16.5" thickBot="1">
      <c r="B56" s="79" t="s">
        <v>76</v>
      </c>
      <c r="C56" s="80">
        <v>103853</v>
      </c>
      <c r="D56" s="80">
        <v>102851</v>
      </c>
      <c r="E56" s="80">
        <v>102053</v>
      </c>
      <c r="F56" s="80">
        <v>100950</v>
      </c>
      <c r="G56" s="80">
        <v>99906</v>
      </c>
      <c r="H56" s="80">
        <v>99805</v>
      </c>
      <c r="I56" s="4">
        <f t="shared" si="0"/>
        <v>-4048</v>
      </c>
    </row>
    <row r="57" spans="2:9" ht="17.25" thickBot="1">
      <c r="B57" s="81" t="s">
        <v>75</v>
      </c>
      <c r="C57" s="82">
        <v>46949</v>
      </c>
      <c r="D57" s="82">
        <v>47215</v>
      </c>
      <c r="E57" s="82">
        <v>47447</v>
      </c>
      <c r="F57" s="82">
        <v>47764</v>
      </c>
      <c r="G57" s="82">
        <v>48362</v>
      </c>
      <c r="H57" s="82">
        <v>48950</v>
      </c>
      <c r="I57" s="4">
        <f t="shared" si="0"/>
        <v>2001</v>
      </c>
    </row>
    <row r="58" spans="2:9" ht="17.25" thickBot="1">
      <c r="B58" s="83" t="s">
        <v>156</v>
      </c>
      <c r="C58" s="84">
        <v>1578187</v>
      </c>
      <c r="D58" s="84">
        <v>1568176</v>
      </c>
      <c r="E58" s="84">
        <v>1560260</v>
      </c>
      <c r="F58" s="84">
        <v>1552759</v>
      </c>
      <c r="G58" s="84">
        <v>1544426</v>
      </c>
      <c r="H58" s="84">
        <v>1537858</v>
      </c>
      <c r="I58" s="4">
        <f t="shared" si="0"/>
        <v>-40329</v>
      </c>
    </row>
  </sheetData>
  <sheetProtection/>
  <printOptions horizontalCentered="1"/>
  <pageMargins left="0.56" right="0.41" top="0.46" bottom="0.52" header="0.19" footer="0"/>
  <pageSetup horizontalDpi="600" verticalDpi="600" orientation="portrait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H73"/>
  <sheetViews>
    <sheetView workbookViewId="0" topLeftCell="A1">
      <selection activeCell="L24" sqref="L24"/>
    </sheetView>
  </sheetViews>
  <sheetFormatPr defaultColWidth="9.00390625" defaultRowHeight="12.75"/>
  <cols>
    <col min="1" max="1" width="5.125" style="0" customWidth="1"/>
    <col min="2" max="2" width="24.00390625" style="0" customWidth="1"/>
    <col min="3" max="3" width="20.375" style="0" customWidth="1"/>
    <col min="4" max="4" width="20.625" style="0" customWidth="1"/>
    <col min="5" max="5" width="19.375" style="0" customWidth="1"/>
  </cols>
  <sheetData>
    <row r="1" spans="2:5" ht="15.75">
      <c r="B1" s="463" t="s">
        <v>32</v>
      </c>
      <c r="C1" s="463"/>
      <c r="D1" s="463"/>
      <c r="E1" s="463"/>
    </row>
    <row r="2" spans="2:5" ht="7.5" customHeight="1">
      <c r="B2" s="147"/>
      <c r="C2" s="147"/>
      <c r="D2" s="147"/>
      <c r="E2" s="147"/>
    </row>
    <row r="3" spans="2:5" ht="21" customHeight="1">
      <c r="B3" s="489" t="s">
        <v>232</v>
      </c>
      <c r="C3" s="489"/>
      <c r="D3" s="489"/>
      <c r="E3" s="489"/>
    </row>
    <row r="4" spans="2:5" ht="54.75" customHeight="1">
      <c r="B4" s="21" t="s">
        <v>25</v>
      </c>
      <c r="C4" s="8" t="s">
        <v>293</v>
      </c>
      <c r="D4" s="8" t="s">
        <v>294</v>
      </c>
      <c r="E4" s="8" t="s">
        <v>262</v>
      </c>
    </row>
    <row r="5" spans="2:8" ht="37.5">
      <c r="B5" s="10" t="s">
        <v>31</v>
      </c>
      <c r="C5" s="316">
        <v>10352</v>
      </c>
      <c r="D5" s="316">
        <v>9782</v>
      </c>
      <c r="E5" s="314">
        <f>C5/D5*100</f>
        <v>105.82702923737477</v>
      </c>
      <c r="G5" s="16"/>
      <c r="H5" s="154"/>
    </row>
    <row r="6" spans="2:5" ht="12.75">
      <c r="B6" s="1"/>
      <c r="C6" s="317"/>
      <c r="D6" s="317"/>
      <c r="E6" s="317"/>
    </row>
    <row r="7" spans="2:8" ht="18.75">
      <c r="B7" s="13" t="s">
        <v>13</v>
      </c>
      <c r="C7" s="37">
        <v>172</v>
      </c>
      <c r="D7" s="37">
        <v>204</v>
      </c>
      <c r="E7" s="38">
        <f aca="true" t="shared" si="0" ref="E7:E31">C7/D7*100</f>
        <v>84.31372549019608</v>
      </c>
      <c r="G7" s="153"/>
      <c r="H7" s="155"/>
    </row>
    <row r="8" spans="2:8" ht="18.75">
      <c r="B8" s="13" t="s">
        <v>21</v>
      </c>
      <c r="C8" s="37">
        <v>274</v>
      </c>
      <c r="D8" s="37">
        <v>266</v>
      </c>
      <c r="E8" s="38">
        <f t="shared" si="0"/>
        <v>103.00751879699249</v>
      </c>
      <c r="G8" s="153"/>
      <c r="H8" s="155"/>
    </row>
    <row r="9" spans="2:8" ht="18.75">
      <c r="B9" s="13" t="s">
        <v>10</v>
      </c>
      <c r="C9" s="37">
        <v>134</v>
      </c>
      <c r="D9" s="37">
        <v>174</v>
      </c>
      <c r="E9" s="38">
        <f t="shared" si="0"/>
        <v>77.01149425287356</v>
      </c>
      <c r="G9" s="153"/>
      <c r="H9" s="155"/>
    </row>
    <row r="10" spans="2:8" ht="18.75">
      <c r="B10" s="13" t="s">
        <v>18</v>
      </c>
      <c r="C10" s="37">
        <v>174</v>
      </c>
      <c r="D10" s="37">
        <v>197</v>
      </c>
      <c r="E10" s="38">
        <f t="shared" si="0"/>
        <v>88.3248730964467</v>
      </c>
      <c r="G10" s="153"/>
      <c r="H10" s="155"/>
    </row>
    <row r="11" spans="2:8" ht="18.75">
      <c r="B11" s="13" t="s">
        <v>1</v>
      </c>
      <c r="C11" s="37">
        <v>147</v>
      </c>
      <c r="D11" s="37">
        <v>123</v>
      </c>
      <c r="E11" s="38">
        <f t="shared" si="0"/>
        <v>119.51219512195121</v>
      </c>
      <c r="G11" s="153"/>
      <c r="H11" s="155"/>
    </row>
    <row r="12" spans="2:8" ht="18.75">
      <c r="B12" s="13" t="s">
        <v>12</v>
      </c>
      <c r="C12" s="37">
        <v>77</v>
      </c>
      <c r="D12" s="37">
        <v>62</v>
      </c>
      <c r="E12" s="38">
        <f t="shared" si="0"/>
        <v>124.19354838709677</v>
      </c>
      <c r="G12" s="153"/>
      <c r="H12" s="155"/>
    </row>
    <row r="13" spans="2:8" ht="18.75">
      <c r="B13" s="13" t="s">
        <v>5</v>
      </c>
      <c r="C13" s="37">
        <v>146</v>
      </c>
      <c r="D13" s="37">
        <v>92</v>
      </c>
      <c r="E13" s="38">
        <f t="shared" si="0"/>
        <v>158.69565217391303</v>
      </c>
      <c r="G13" s="153"/>
      <c r="H13" s="155"/>
    </row>
    <row r="14" spans="2:8" ht="18.75">
      <c r="B14" s="13" t="s">
        <v>17</v>
      </c>
      <c r="C14" s="37">
        <v>480</v>
      </c>
      <c r="D14" s="37">
        <v>458</v>
      </c>
      <c r="E14" s="38">
        <f t="shared" si="0"/>
        <v>104.80349344978166</v>
      </c>
      <c r="G14" s="153"/>
      <c r="H14" s="155"/>
    </row>
    <row r="15" spans="2:8" ht="18.75">
      <c r="B15" s="13" t="s">
        <v>6</v>
      </c>
      <c r="C15" s="37">
        <v>347</v>
      </c>
      <c r="D15" s="37">
        <v>292</v>
      </c>
      <c r="E15" s="38">
        <f t="shared" si="0"/>
        <v>118.83561643835617</v>
      </c>
      <c r="G15" s="153"/>
      <c r="H15" s="155"/>
    </row>
    <row r="16" spans="2:8" ht="18.75">
      <c r="B16" s="13" t="s">
        <v>20</v>
      </c>
      <c r="C16" s="37">
        <v>137</v>
      </c>
      <c r="D16" s="37">
        <v>150</v>
      </c>
      <c r="E16" s="38">
        <f t="shared" si="0"/>
        <v>91.33333333333333</v>
      </c>
      <c r="G16" s="153"/>
      <c r="H16" s="155"/>
    </row>
    <row r="17" spans="2:8" ht="18.75">
      <c r="B17" s="13" t="s">
        <v>16</v>
      </c>
      <c r="C17" s="37">
        <v>99</v>
      </c>
      <c r="D17" s="37">
        <v>93</v>
      </c>
      <c r="E17" s="38">
        <f t="shared" si="0"/>
        <v>106.4516129032258</v>
      </c>
      <c r="G17" s="153"/>
      <c r="H17" s="155"/>
    </row>
    <row r="18" spans="2:8" ht="18.75">
      <c r="B18" s="13" t="s">
        <v>4</v>
      </c>
      <c r="C18" s="37">
        <v>221</v>
      </c>
      <c r="D18" s="37">
        <v>184</v>
      </c>
      <c r="E18" s="38">
        <f t="shared" si="0"/>
        <v>120.1086956521739</v>
      </c>
      <c r="G18" s="153"/>
      <c r="H18" s="155"/>
    </row>
    <row r="19" spans="2:8" ht="18.75">
      <c r="B19" s="13" t="s">
        <v>22</v>
      </c>
      <c r="C19" s="37">
        <v>167</v>
      </c>
      <c r="D19" s="37">
        <v>170</v>
      </c>
      <c r="E19" s="38">
        <f t="shared" si="0"/>
        <v>98.23529411764706</v>
      </c>
      <c r="G19" s="153"/>
      <c r="H19" s="155"/>
    </row>
    <row r="20" spans="2:8" ht="18.75">
      <c r="B20" s="13" t="s">
        <v>15</v>
      </c>
      <c r="C20" s="37">
        <v>85</v>
      </c>
      <c r="D20" s="37">
        <v>94</v>
      </c>
      <c r="E20" s="38">
        <f t="shared" si="0"/>
        <v>90.42553191489363</v>
      </c>
      <c r="G20" s="153"/>
      <c r="H20" s="155"/>
    </row>
    <row r="21" spans="2:8" ht="18.75">
      <c r="B21" s="13" t="s">
        <v>3</v>
      </c>
      <c r="C21" s="37">
        <v>74</v>
      </c>
      <c r="D21" s="37">
        <v>76</v>
      </c>
      <c r="E21" s="38">
        <f t="shared" si="0"/>
        <v>97.36842105263158</v>
      </c>
      <c r="G21" s="153"/>
      <c r="H21" s="155"/>
    </row>
    <row r="22" spans="2:8" ht="18.75">
      <c r="B22" s="13" t="s">
        <v>14</v>
      </c>
      <c r="C22" s="37">
        <v>281</v>
      </c>
      <c r="D22" s="37">
        <v>264</v>
      </c>
      <c r="E22" s="38">
        <f t="shared" si="0"/>
        <v>106.43939393939394</v>
      </c>
      <c r="G22" s="153"/>
      <c r="H22" s="155"/>
    </row>
    <row r="23" spans="2:8" ht="18.75">
      <c r="B23" s="13" t="s">
        <v>11</v>
      </c>
      <c r="C23" s="37">
        <v>206</v>
      </c>
      <c r="D23" s="37">
        <v>191</v>
      </c>
      <c r="E23" s="38">
        <f t="shared" si="0"/>
        <v>107.85340314136124</v>
      </c>
      <c r="G23" s="153"/>
      <c r="H23" s="155"/>
    </row>
    <row r="24" spans="2:8" ht="18.75">
      <c r="B24" s="13" t="s">
        <v>19</v>
      </c>
      <c r="C24" s="37">
        <v>188</v>
      </c>
      <c r="D24" s="37">
        <v>195</v>
      </c>
      <c r="E24" s="38">
        <f t="shared" si="0"/>
        <v>96.41025641025641</v>
      </c>
      <c r="G24" s="153"/>
      <c r="H24" s="155"/>
    </row>
    <row r="25" spans="2:8" ht="18.75">
      <c r="B25" s="13" t="s">
        <v>23</v>
      </c>
      <c r="C25" s="37">
        <v>102</v>
      </c>
      <c r="D25" s="37">
        <v>87</v>
      </c>
      <c r="E25" s="38">
        <f t="shared" si="0"/>
        <v>117.24137931034481</v>
      </c>
      <c r="G25" s="153"/>
      <c r="H25" s="155"/>
    </row>
    <row r="26" spans="2:8" ht="18.75">
      <c r="B26" s="13" t="s">
        <v>9</v>
      </c>
      <c r="C26" s="37">
        <v>117</v>
      </c>
      <c r="D26" s="37">
        <v>126</v>
      </c>
      <c r="E26" s="38">
        <f t="shared" si="0"/>
        <v>92.85714285714286</v>
      </c>
      <c r="G26" s="153"/>
      <c r="H26" s="155"/>
    </row>
    <row r="27" spans="2:8" ht="18.75">
      <c r="B27" s="13" t="s">
        <v>24</v>
      </c>
      <c r="C27" s="37">
        <v>300</v>
      </c>
      <c r="D27" s="37">
        <v>308</v>
      </c>
      <c r="E27" s="38">
        <f t="shared" si="0"/>
        <v>97.40259740259741</v>
      </c>
      <c r="G27" s="153"/>
      <c r="H27" s="155"/>
    </row>
    <row r="28" spans="2:8" ht="18.75">
      <c r="B28" s="13" t="s">
        <v>8</v>
      </c>
      <c r="C28" s="37">
        <v>160</v>
      </c>
      <c r="D28" s="37">
        <v>178</v>
      </c>
      <c r="E28" s="38">
        <f t="shared" si="0"/>
        <v>89.8876404494382</v>
      </c>
      <c r="G28" s="153"/>
      <c r="H28" s="155"/>
    </row>
    <row r="29" spans="2:8" ht="18.75">
      <c r="B29" s="13" t="s">
        <v>2</v>
      </c>
      <c r="C29" s="37">
        <v>67</v>
      </c>
      <c r="D29" s="37">
        <v>70</v>
      </c>
      <c r="E29" s="38">
        <f t="shared" si="0"/>
        <v>95.71428571428572</v>
      </c>
      <c r="G29" s="153"/>
      <c r="H29" s="155"/>
    </row>
    <row r="30" spans="2:8" ht="18.75">
      <c r="B30" s="13" t="s">
        <v>178</v>
      </c>
      <c r="C30" s="37">
        <v>198</v>
      </c>
      <c r="D30" s="37">
        <v>196</v>
      </c>
      <c r="E30" s="38">
        <f t="shared" si="0"/>
        <v>101.0204081632653</v>
      </c>
      <c r="G30" s="153"/>
      <c r="H30" s="155"/>
    </row>
    <row r="31" spans="2:8" ht="18.75">
      <c r="B31" s="13" t="s">
        <v>0</v>
      </c>
      <c r="C31" s="37">
        <v>93</v>
      </c>
      <c r="D31" s="37">
        <v>105</v>
      </c>
      <c r="E31" s="38">
        <f t="shared" si="0"/>
        <v>88.57142857142857</v>
      </c>
      <c r="G31" s="153"/>
      <c r="H31" s="155"/>
    </row>
    <row r="32" spans="2:8" ht="18.75">
      <c r="B32" s="13"/>
      <c r="C32" s="37"/>
      <c r="D32" s="37"/>
      <c r="E32" s="38"/>
      <c r="G32" s="153"/>
      <c r="H32" s="155"/>
    </row>
    <row r="33" spans="2:8" ht="18.75">
      <c r="B33" s="13" t="s">
        <v>173</v>
      </c>
      <c r="C33" s="37">
        <v>3838</v>
      </c>
      <c r="D33" s="37">
        <v>3481</v>
      </c>
      <c r="E33" s="38">
        <f>C33/D33*100</f>
        <v>110.25567365699511</v>
      </c>
      <c r="G33" s="153"/>
      <c r="H33" s="155"/>
    </row>
    <row r="34" spans="2:8" ht="18.75">
      <c r="B34" s="13" t="s">
        <v>174</v>
      </c>
      <c r="C34" s="37">
        <v>639</v>
      </c>
      <c r="D34" s="37">
        <v>617</v>
      </c>
      <c r="E34" s="38">
        <f>C34/D34*100</f>
        <v>103.56564019448946</v>
      </c>
      <c r="G34" s="153"/>
      <c r="H34" s="155"/>
    </row>
    <row r="35" spans="2:8" ht="18.75">
      <c r="B35" s="13" t="s">
        <v>175</v>
      </c>
      <c r="C35" s="37">
        <v>497</v>
      </c>
      <c r="D35" s="37">
        <v>443</v>
      </c>
      <c r="E35" s="38">
        <f>C35/D35*100</f>
        <v>112.18961625282166</v>
      </c>
      <c r="G35" s="153"/>
      <c r="H35" s="155"/>
    </row>
    <row r="36" spans="2:8" ht="18.75">
      <c r="B36" s="13" t="s">
        <v>176</v>
      </c>
      <c r="C36" s="37">
        <v>360</v>
      </c>
      <c r="D36" s="37">
        <v>343</v>
      </c>
      <c r="E36" s="38">
        <f>C36/D36*100</f>
        <v>104.95626822157433</v>
      </c>
      <c r="G36" s="153"/>
      <c r="H36" s="155"/>
    </row>
    <row r="37" spans="2:8" ht="18.75">
      <c r="B37" s="13" t="s">
        <v>177</v>
      </c>
      <c r="C37" s="37">
        <v>572</v>
      </c>
      <c r="D37" s="37">
        <v>543</v>
      </c>
      <c r="E37" s="38">
        <f>C37/D37*100</f>
        <v>105.34069981583794</v>
      </c>
      <c r="G37" s="153"/>
      <c r="H37" s="155"/>
    </row>
    <row r="38" spans="7:8" ht="18.75">
      <c r="G38" s="16"/>
      <c r="H38" s="155"/>
    </row>
    <row r="39" spans="3:5" ht="12.75">
      <c r="C39" s="152">
        <f>SUM(C7:C37)</f>
        <v>10352</v>
      </c>
      <c r="D39" s="152">
        <f>SUM(D7:D37)</f>
        <v>9782</v>
      </c>
      <c r="E39" s="152">
        <f>SUM(E7:E38)</f>
        <v>3112.3268402827457</v>
      </c>
    </row>
    <row r="40" spans="2:5" ht="18.75">
      <c r="B40" s="166"/>
      <c r="C40" s="313"/>
      <c r="D40" s="313"/>
      <c r="E40" s="313"/>
    </row>
    <row r="43" spans="2:3" ht="18.75">
      <c r="B43" s="13" t="s">
        <v>5</v>
      </c>
      <c r="C43" s="38">
        <v>158.69565217391303</v>
      </c>
    </row>
    <row r="44" spans="2:3" ht="18.75">
      <c r="B44" s="13" t="s">
        <v>12</v>
      </c>
      <c r="C44" s="38">
        <v>124.19354838709677</v>
      </c>
    </row>
    <row r="45" spans="2:3" ht="18.75">
      <c r="B45" s="13" t="s">
        <v>4</v>
      </c>
      <c r="C45" s="38">
        <v>120.1086956521739</v>
      </c>
    </row>
    <row r="46" spans="2:3" ht="18.75">
      <c r="B46" s="13" t="s">
        <v>1</v>
      </c>
      <c r="C46" s="38">
        <v>119.51219512195121</v>
      </c>
    </row>
    <row r="47" spans="2:3" ht="18.75">
      <c r="B47" s="13" t="s">
        <v>6</v>
      </c>
      <c r="C47" s="38">
        <v>118.83561643835617</v>
      </c>
    </row>
    <row r="48" spans="2:3" ht="18.75">
      <c r="B48" s="13" t="s">
        <v>23</v>
      </c>
      <c r="C48" s="38">
        <v>117.24137931034481</v>
      </c>
    </row>
    <row r="49" spans="2:3" ht="18.75">
      <c r="B49" s="13" t="s">
        <v>175</v>
      </c>
      <c r="C49" s="38">
        <v>112.18961625282166</v>
      </c>
    </row>
    <row r="50" spans="2:3" ht="18.75">
      <c r="B50" s="13" t="s">
        <v>173</v>
      </c>
      <c r="C50" s="38">
        <v>110.25567365699511</v>
      </c>
    </row>
    <row r="51" spans="2:3" ht="18.75">
      <c r="B51" s="13" t="s">
        <v>11</v>
      </c>
      <c r="C51" s="38">
        <v>107.85340314136124</v>
      </c>
    </row>
    <row r="52" spans="2:3" ht="18.75">
      <c r="B52" s="13" t="s">
        <v>16</v>
      </c>
      <c r="C52" s="38">
        <v>106.4516129032258</v>
      </c>
    </row>
    <row r="53" spans="2:3" ht="18.75">
      <c r="B53" s="13" t="s">
        <v>14</v>
      </c>
      <c r="C53" s="38">
        <v>106.43939393939394</v>
      </c>
    </row>
    <row r="54" spans="2:3" ht="18.75">
      <c r="B54" s="13" t="s">
        <v>177</v>
      </c>
      <c r="C54" s="38">
        <v>105.34069981583794</v>
      </c>
    </row>
    <row r="55" spans="2:3" ht="18.75">
      <c r="B55" s="13" t="s">
        <v>176</v>
      </c>
      <c r="C55" s="38">
        <v>104.95626822157433</v>
      </c>
    </row>
    <row r="56" spans="2:3" ht="18.75">
      <c r="B56" s="13" t="s">
        <v>17</v>
      </c>
      <c r="C56" s="38">
        <v>104.80349344978166</v>
      </c>
    </row>
    <row r="57" spans="2:3" ht="18.75">
      <c r="B57" s="13" t="s">
        <v>174</v>
      </c>
      <c r="C57" s="38">
        <v>103.56564019448946</v>
      </c>
    </row>
    <row r="58" spans="2:3" ht="18.75">
      <c r="B58" s="13" t="s">
        <v>21</v>
      </c>
      <c r="C58" s="38">
        <v>103.00751879699249</v>
      </c>
    </row>
    <row r="59" spans="2:3" ht="18.75">
      <c r="B59" s="13" t="s">
        <v>178</v>
      </c>
      <c r="C59" s="38">
        <v>101.0204081632653</v>
      </c>
    </row>
    <row r="60" spans="2:5" ht="18.75">
      <c r="B60" s="13" t="s">
        <v>22</v>
      </c>
      <c r="C60" s="38">
        <v>98.23529411764706</v>
      </c>
      <c r="D60">
        <v>1</v>
      </c>
      <c r="E60" s="16">
        <f>100-C60</f>
        <v>1.764705882352942</v>
      </c>
    </row>
    <row r="61" spans="2:5" ht="18.75">
      <c r="B61" s="13" t="s">
        <v>24</v>
      </c>
      <c r="C61" s="38">
        <v>97.40259740259741</v>
      </c>
      <c r="D61">
        <v>2</v>
      </c>
      <c r="E61" s="16">
        <f aca="true" t="shared" si="1" ref="E61:E72">100-C61</f>
        <v>2.597402597402592</v>
      </c>
    </row>
    <row r="62" spans="2:6" ht="18.75">
      <c r="B62" s="13" t="s">
        <v>3</v>
      </c>
      <c r="C62" s="38">
        <v>97.36842105263158</v>
      </c>
      <c r="D62">
        <v>3</v>
      </c>
      <c r="E62" s="16">
        <f t="shared" si="1"/>
        <v>2.631578947368425</v>
      </c>
      <c r="F62" s="16"/>
    </row>
    <row r="63" spans="2:6" ht="18.75">
      <c r="B63" s="13" t="s">
        <v>19</v>
      </c>
      <c r="C63" s="38">
        <v>96.41025641025641</v>
      </c>
      <c r="D63">
        <v>4</v>
      </c>
      <c r="E63" s="16">
        <f t="shared" si="1"/>
        <v>3.589743589743591</v>
      </c>
      <c r="F63" s="16"/>
    </row>
    <row r="64" spans="2:6" ht="18.75">
      <c r="B64" s="13" t="s">
        <v>2</v>
      </c>
      <c r="C64" s="38">
        <v>95.71428571428572</v>
      </c>
      <c r="D64">
        <v>5</v>
      </c>
      <c r="E64" s="16">
        <f t="shared" si="1"/>
        <v>4.285714285714278</v>
      </c>
      <c r="F64" s="16"/>
    </row>
    <row r="65" spans="2:6" ht="18.75">
      <c r="B65" s="13" t="s">
        <v>9</v>
      </c>
      <c r="C65" s="38">
        <v>92.85714285714286</v>
      </c>
      <c r="D65">
        <v>6</v>
      </c>
      <c r="E65" s="16">
        <f t="shared" si="1"/>
        <v>7.142857142857139</v>
      </c>
      <c r="F65" s="16"/>
    </row>
    <row r="66" spans="2:6" ht="18.75">
      <c r="B66" s="13" t="s">
        <v>20</v>
      </c>
      <c r="C66" s="38">
        <v>91.33333333333333</v>
      </c>
      <c r="D66">
        <v>7</v>
      </c>
      <c r="E66" s="16">
        <f t="shared" si="1"/>
        <v>8.666666666666671</v>
      </c>
      <c r="F66" s="16"/>
    </row>
    <row r="67" spans="2:6" ht="18.75">
      <c r="B67" s="13" t="s">
        <v>15</v>
      </c>
      <c r="C67" s="38">
        <v>90.42553191489363</v>
      </c>
      <c r="D67">
        <v>8</v>
      </c>
      <c r="E67" s="16">
        <f t="shared" si="1"/>
        <v>9.574468085106375</v>
      </c>
      <c r="F67" s="16"/>
    </row>
    <row r="68" spans="2:6" ht="18.75">
      <c r="B68" s="13" t="s">
        <v>8</v>
      </c>
      <c r="C68" s="38">
        <v>89.8876404494382</v>
      </c>
      <c r="D68">
        <v>9</v>
      </c>
      <c r="E68" s="16">
        <f t="shared" si="1"/>
        <v>10.112359550561806</v>
      </c>
      <c r="F68" s="16"/>
    </row>
    <row r="69" spans="2:6" ht="18.75">
      <c r="B69" s="13" t="s">
        <v>0</v>
      </c>
      <c r="C69" s="38">
        <v>88.57142857142857</v>
      </c>
      <c r="D69">
        <v>10</v>
      </c>
      <c r="E69" s="16">
        <f t="shared" si="1"/>
        <v>11.42857142857143</v>
      </c>
      <c r="F69" s="16"/>
    </row>
    <row r="70" spans="2:6" ht="18.75">
      <c r="B70" s="13" t="s">
        <v>18</v>
      </c>
      <c r="C70" s="38">
        <v>88.3248730964467</v>
      </c>
      <c r="D70">
        <v>11</v>
      </c>
      <c r="E70" s="16">
        <f t="shared" si="1"/>
        <v>11.675126903553306</v>
      </c>
      <c r="F70" s="16"/>
    </row>
    <row r="71" spans="2:6" ht="18.75">
      <c r="B71" s="13" t="s">
        <v>13</v>
      </c>
      <c r="C71" s="38">
        <v>84.31372549019608</v>
      </c>
      <c r="D71">
        <v>12</v>
      </c>
      <c r="E71" s="16">
        <f t="shared" si="1"/>
        <v>15.686274509803923</v>
      </c>
      <c r="F71" s="16"/>
    </row>
    <row r="72" spans="2:6" ht="18.75">
      <c r="B72" s="13" t="s">
        <v>10</v>
      </c>
      <c r="C72" s="38">
        <v>77.01149425287356</v>
      </c>
      <c r="D72">
        <v>13</v>
      </c>
      <c r="E72" s="16">
        <f t="shared" si="1"/>
        <v>22.98850574712644</v>
      </c>
      <c r="F72" s="16"/>
    </row>
    <row r="73" spans="2:3" ht="18.75">
      <c r="B73" s="54"/>
      <c r="C73" s="353"/>
    </row>
  </sheetData>
  <sheetProtection/>
  <mergeCells count="2">
    <mergeCell ref="B1:E1"/>
    <mergeCell ref="B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PageLayoutView="0" workbookViewId="0" topLeftCell="A1">
      <selection activeCell="M52" sqref="M52"/>
    </sheetView>
  </sheetViews>
  <sheetFormatPr defaultColWidth="9.00390625" defaultRowHeight="12.75"/>
  <cols>
    <col min="1" max="1" width="8.25390625" style="4" customWidth="1"/>
    <col min="2" max="2" width="37.625" style="4" customWidth="1"/>
    <col min="3" max="3" width="16.125" style="4" customWidth="1"/>
    <col min="4" max="4" width="17.00390625" style="4" customWidth="1"/>
    <col min="5" max="5" width="15.125" style="4" customWidth="1"/>
    <col min="6" max="8" width="9.125" style="4" customWidth="1"/>
    <col min="9" max="9" width="16.75390625" style="4" customWidth="1"/>
    <col min="10" max="13" width="9.125" style="4" customWidth="1"/>
    <col min="14" max="14" width="27.25390625" style="4" bestFit="1" customWidth="1"/>
    <col min="15" max="15" width="17.875" style="4" customWidth="1"/>
    <col min="16" max="16" width="18.125" style="4" customWidth="1"/>
    <col min="17" max="17" width="17.00390625" style="4" customWidth="1"/>
    <col min="18" max="16384" width="9.125" style="4" customWidth="1"/>
  </cols>
  <sheetData>
    <row r="1" spans="1:6" ht="48.75" customHeight="1">
      <c r="A1" s="21" t="s">
        <v>25</v>
      </c>
      <c r="B1" s="8" t="s">
        <v>290</v>
      </c>
      <c r="C1" s="31" t="s">
        <v>262</v>
      </c>
      <c r="D1" s="75"/>
      <c r="E1" s="75"/>
      <c r="F1" s="75"/>
    </row>
    <row r="2" spans="1:6" ht="18.75">
      <c r="A2" s="156" t="s">
        <v>17</v>
      </c>
      <c r="B2" s="309">
        <v>480</v>
      </c>
      <c r="C2" s="161">
        <v>104.80349344978166</v>
      </c>
      <c r="D2" s="72"/>
      <c r="E2" s="76"/>
      <c r="F2" s="76"/>
    </row>
    <row r="3" spans="1:6" ht="18.75">
      <c r="A3" s="13" t="s">
        <v>6</v>
      </c>
      <c r="B3" s="37">
        <v>347</v>
      </c>
      <c r="C3" s="38">
        <v>118.83561643835617</v>
      </c>
      <c r="D3" s="72"/>
      <c r="E3" s="76"/>
      <c r="F3" s="76"/>
    </row>
    <row r="4" spans="1:6" ht="18.75">
      <c r="A4" s="13" t="s">
        <v>24</v>
      </c>
      <c r="B4" s="37">
        <v>300</v>
      </c>
      <c r="C4" s="38">
        <v>97.40259740259741</v>
      </c>
      <c r="D4" s="72"/>
      <c r="E4" s="76"/>
      <c r="F4" s="76"/>
    </row>
    <row r="5" spans="1:6" ht="18.75">
      <c r="A5" s="13" t="s">
        <v>14</v>
      </c>
      <c r="B5" s="37">
        <v>281</v>
      </c>
      <c r="C5" s="38">
        <v>106.43939393939394</v>
      </c>
      <c r="D5" s="72"/>
      <c r="E5" s="76"/>
      <c r="F5" s="76"/>
    </row>
    <row r="6" spans="1:6" ht="18.75">
      <c r="A6" s="13" t="s">
        <v>21</v>
      </c>
      <c r="B6" s="37">
        <v>274</v>
      </c>
      <c r="C6" s="38">
        <v>103.00751879699249</v>
      </c>
      <c r="D6" s="72"/>
      <c r="E6" s="76"/>
      <c r="F6" s="76"/>
    </row>
    <row r="7" spans="1:6" ht="18.75">
      <c r="A7" s="13" t="s">
        <v>4</v>
      </c>
      <c r="B7" s="37">
        <v>221</v>
      </c>
      <c r="C7" s="38">
        <v>120.1086956521739</v>
      </c>
      <c r="D7" s="72"/>
      <c r="E7" s="76"/>
      <c r="F7" s="76"/>
    </row>
    <row r="8" spans="1:6" ht="18.75">
      <c r="A8" s="13" t="s">
        <v>11</v>
      </c>
      <c r="B8" s="37">
        <v>206</v>
      </c>
      <c r="C8" s="38">
        <v>107.85340314136124</v>
      </c>
      <c r="D8" s="72"/>
      <c r="E8" s="76"/>
      <c r="F8" s="76"/>
    </row>
    <row r="9" spans="1:6" ht="18.75">
      <c r="A9" s="13" t="s">
        <v>178</v>
      </c>
      <c r="B9" s="37">
        <v>198</v>
      </c>
      <c r="C9" s="38">
        <v>101.0204081632653</v>
      </c>
      <c r="D9" s="72"/>
      <c r="E9" s="76"/>
      <c r="F9" s="76"/>
    </row>
    <row r="10" spans="1:6" ht="18.75">
      <c r="A10" s="13" t="s">
        <v>19</v>
      </c>
      <c r="B10" s="37">
        <v>188</v>
      </c>
      <c r="C10" s="38">
        <v>96.41025641025641</v>
      </c>
      <c r="D10" s="72"/>
      <c r="E10" s="76"/>
      <c r="F10" s="76"/>
    </row>
    <row r="11" spans="1:6" ht="18.75">
      <c r="A11" s="13" t="s">
        <v>18</v>
      </c>
      <c r="B11" s="37">
        <v>174</v>
      </c>
      <c r="C11" s="38">
        <v>88.3248730964467</v>
      </c>
      <c r="D11" s="72"/>
      <c r="E11" s="76"/>
      <c r="F11" s="76"/>
    </row>
    <row r="12" spans="1:6" ht="18.75">
      <c r="A12" s="13" t="s">
        <v>13</v>
      </c>
      <c r="B12" s="37">
        <v>172</v>
      </c>
      <c r="C12" s="38">
        <v>84.31372549019608</v>
      </c>
      <c r="D12" s="72"/>
      <c r="E12" s="76"/>
      <c r="F12" s="76"/>
    </row>
    <row r="13" spans="1:6" ht="18.75">
      <c r="A13" s="13" t="s">
        <v>22</v>
      </c>
      <c r="B13" s="37">
        <v>167</v>
      </c>
      <c r="C13" s="38">
        <v>98.23529411764706</v>
      </c>
      <c r="D13" s="72"/>
      <c r="E13" s="76"/>
      <c r="F13" s="76"/>
    </row>
    <row r="14" spans="1:6" ht="18.75">
      <c r="A14" s="13" t="s">
        <v>8</v>
      </c>
      <c r="B14" s="37">
        <v>160</v>
      </c>
      <c r="C14" s="38">
        <v>89.8876404494382</v>
      </c>
      <c r="D14" s="72"/>
      <c r="E14" s="76"/>
      <c r="F14" s="76"/>
    </row>
    <row r="15" spans="1:6" ht="18.75">
      <c r="A15" s="13" t="s">
        <v>1</v>
      </c>
      <c r="B15" s="37">
        <v>147</v>
      </c>
      <c r="C15" s="38">
        <v>119.51219512195121</v>
      </c>
      <c r="D15" s="72"/>
      <c r="E15" s="76"/>
      <c r="F15" s="76"/>
    </row>
    <row r="16" spans="1:6" ht="18.75">
      <c r="A16" s="13" t="s">
        <v>5</v>
      </c>
      <c r="B16" s="37">
        <v>146</v>
      </c>
      <c r="C16" s="38">
        <v>158.69565217391303</v>
      </c>
      <c r="D16" s="72"/>
      <c r="E16" s="76"/>
      <c r="F16" s="76"/>
    </row>
    <row r="17" spans="1:6" ht="18.75">
      <c r="A17" s="13" t="s">
        <v>20</v>
      </c>
      <c r="B17" s="37">
        <v>137</v>
      </c>
      <c r="C17" s="38">
        <v>91.33333333333333</v>
      </c>
      <c r="D17" s="72"/>
      <c r="E17" s="76"/>
      <c r="F17" s="76"/>
    </row>
    <row r="18" spans="1:6" ht="18.75">
      <c r="A18" s="13" t="s">
        <v>10</v>
      </c>
      <c r="B18" s="37">
        <v>134</v>
      </c>
      <c r="C18" s="38">
        <v>77.01149425287356</v>
      </c>
      <c r="D18" s="72"/>
      <c r="E18" s="76"/>
      <c r="F18" s="76"/>
    </row>
    <row r="19" spans="1:6" ht="18.75">
      <c r="A19" s="13" t="s">
        <v>9</v>
      </c>
      <c r="B19" s="37">
        <v>117</v>
      </c>
      <c r="C19" s="38">
        <v>92.85714285714286</v>
      </c>
      <c r="D19" s="72"/>
      <c r="E19" s="76"/>
      <c r="F19" s="76"/>
    </row>
    <row r="20" spans="1:6" ht="18.75">
      <c r="A20" s="13" t="s">
        <v>23</v>
      </c>
      <c r="B20" s="37">
        <v>102</v>
      </c>
      <c r="C20" s="38">
        <v>117.24137931034481</v>
      </c>
      <c r="D20" s="72"/>
      <c r="E20" s="76"/>
      <c r="F20" s="76"/>
    </row>
    <row r="21" spans="1:6" ht="18.75">
      <c r="A21" s="13" t="s">
        <v>16</v>
      </c>
      <c r="B21" s="37">
        <v>99</v>
      </c>
      <c r="C21" s="38">
        <v>106.4516129032258</v>
      </c>
      <c r="D21" s="72"/>
      <c r="E21" s="76"/>
      <c r="F21" s="76"/>
    </row>
    <row r="22" spans="1:6" ht="18.75">
      <c r="A22" s="13" t="s">
        <v>0</v>
      </c>
      <c r="B22" s="37">
        <v>93</v>
      </c>
      <c r="C22" s="38">
        <v>88.57142857142857</v>
      </c>
      <c r="D22" s="72"/>
      <c r="E22" s="76"/>
      <c r="F22" s="76"/>
    </row>
    <row r="23" spans="1:6" ht="18.75">
      <c r="A23" s="13" t="s">
        <v>15</v>
      </c>
      <c r="B23" s="37">
        <v>85</v>
      </c>
      <c r="C23" s="38">
        <v>90.42553191489363</v>
      </c>
      <c r="D23" s="72"/>
      <c r="E23" s="76"/>
      <c r="F23" s="76"/>
    </row>
    <row r="24" spans="1:6" ht="18.75">
      <c r="A24" s="13" t="s">
        <v>12</v>
      </c>
      <c r="B24" s="37">
        <v>77</v>
      </c>
      <c r="C24" s="38">
        <v>124.19354838709677</v>
      </c>
      <c r="D24" s="72"/>
      <c r="E24" s="76"/>
      <c r="F24" s="76"/>
    </row>
    <row r="25" spans="1:6" ht="18.75">
      <c r="A25" s="13" t="s">
        <v>3</v>
      </c>
      <c r="B25" s="37">
        <v>74</v>
      </c>
      <c r="C25" s="38">
        <v>97.36842105263158</v>
      </c>
      <c r="D25" s="72"/>
      <c r="E25" s="76"/>
      <c r="F25" s="76"/>
    </row>
    <row r="26" spans="1:6" ht="18.75">
      <c r="A26" s="13" t="s">
        <v>2</v>
      </c>
      <c r="B26" s="37">
        <v>67</v>
      </c>
      <c r="C26" s="38">
        <v>95.71428571428572</v>
      </c>
      <c r="D26" s="72"/>
      <c r="E26" s="76"/>
      <c r="F26" s="76"/>
    </row>
    <row r="27" spans="1:6" ht="18.75">
      <c r="A27" s="19"/>
      <c r="B27" s="19"/>
      <c r="C27" s="19"/>
      <c r="D27" s="72"/>
      <c r="E27" s="76"/>
      <c r="F27" s="76"/>
    </row>
    <row r="28" spans="1:6" ht="18.75">
      <c r="A28" s="13" t="s">
        <v>173</v>
      </c>
      <c r="B28" s="37">
        <v>3838</v>
      </c>
      <c r="C28" s="38">
        <v>110.25567365699511</v>
      </c>
      <c r="D28" s="72"/>
      <c r="E28" s="76"/>
      <c r="F28" s="76"/>
    </row>
    <row r="29" spans="1:6" ht="18.75">
      <c r="A29" s="13" t="s">
        <v>174</v>
      </c>
      <c r="B29" s="37">
        <v>639</v>
      </c>
      <c r="C29" s="38">
        <v>103.56564019448946</v>
      </c>
      <c r="D29" s="72"/>
      <c r="E29" s="76"/>
      <c r="F29" s="76"/>
    </row>
    <row r="30" spans="1:6" ht="18.75">
      <c r="A30" s="13" t="s">
        <v>177</v>
      </c>
      <c r="B30" s="37">
        <v>572</v>
      </c>
      <c r="C30" s="38">
        <v>105.34069981583794</v>
      </c>
      <c r="D30" s="72"/>
      <c r="E30" s="76"/>
      <c r="F30" s="76"/>
    </row>
    <row r="31" spans="1:6" ht="18.75">
      <c r="A31" s="13" t="s">
        <v>175</v>
      </c>
      <c r="B31" s="37">
        <v>497</v>
      </c>
      <c r="C31" s="38">
        <v>112.18961625282166</v>
      </c>
      <c r="D31" s="72"/>
      <c r="E31" s="76"/>
      <c r="F31" s="76"/>
    </row>
    <row r="32" spans="1:6" ht="18.75">
      <c r="A32" s="13" t="s">
        <v>176</v>
      </c>
      <c r="B32" s="37">
        <v>360</v>
      </c>
      <c r="C32" s="38">
        <v>104.95626822157433</v>
      </c>
      <c r="D32" s="72"/>
      <c r="E32" s="76"/>
      <c r="F32" s="76"/>
    </row>
    <row r="33" spans="1:3" ht="18.75">
      <c r="A33" s="13"/>
      <c r="B33" s="37"/>
      <c r="C33" s="38"/>
    </row>
    <row r="34" spans="1:3" ht="18.75">
      <c r="A34" s="13"/>
      <c r="B34" s="38"/>
      <c r="C34" s="38"/>
    </row>
    <row r="43" spans="2:6" ht="18.75">
      <c r="B43" s="13" t="s">
        <v>57</v>
      </c>
      <c r="C43" s="13" t="s">
        <v>47</v>
      </c>
      <c r="D43" s="13" t="s">
        <v>44</v>
      </c>
      <c r="E43" s="13" t="s">
        <v>52</v>
      </c>
      <c r="F43" s="13" t="s">
        <v>40</v>
      </c>
    </row>
    <row r="44" spans="2:6" ht="18.75">
      <c r="B44" s="72">
        <v>1879.5748728340434</v>
      </c>
      <c r="C44" s="72">
        <v>2856.006283213823</v>
      </c>
      <c r="D44" s="72">
        <v>3004.7789725209077</v>
      </c>
      <c r="E44" s="72">
        <v>3174.984485416291</v>
      </c>
      <c r="F44" s="72">
        <v>3288.1440203529482</v>
      </c>
    </row>
    <row r="45" spans="2:8" ht="18.75">
      <c r="B45" s="38">
        <v>51.4</v>
      </c>
      <c r="C45" s="38">
        <v>46.9</v>
      </c>
      <c r="D45" s="38">
        <v>33.2</v>
      </c>
      <c r="E45" s="38">
        <v>46.3</v>
      </c>
      <c r="F45" s="38">
        <v>32.1</v>
      </c>
      <c r="H45" s="307">
        <v>54.3</v>
      </c>
    </row>
    <row r="46" ht="15">
      <c r="H46" s="307">
        <v>43.5</v>
      </c>
    </row>
    <row r="47" ht="15">
      <c r="H47" s="307">
        <f>H45-H46</f>
        <v>10.799999999999997</v>
      </c>
    </row>
    <row r="48" ht="15">
      <c r="H48" s="307"/>
    </row>
    <row r="51" ht="13.5" thickBot="1"/>
    <row r="52" spans="2:9" ht="16.5" thickBot="1">
      <c r="B52" s="77" t="s">
        <v>72</v>
      </c>
      <c r="C52" s="78">
        <v>635430</v>
      </c>
      <c r="D52" s="78">
        <v>631667</v>
      </c>
      <c r="E52" s="78">
        <v>627961</v>
      </c>
      <c r="F52" s="78">
        <v>623436</v>
      </c>
      <c r="G52" s="78">
        <v>619468</v>
      </c>
      <c r="H52" s="78">
        <v>615663</v>
      </c>
      <c r="I52" s="4">
        <f aca="true" t="shared" si="0" ref="I52:I57">H52-C52</f>
        <v>-19767</v>
      </c>
    </row>
    <row r="53" spans="2:9" ht="16.5" thickBot="1">
      <c r="B53" s="79" t="s">
        <v>73</v>
      </c>
      <c r="C53" s="80">
        <v>99918</v>
      </c>
      <c r="D53" s="80">
        <v>99263</v>
      </c>
      <c r="E53" s="80">
        <v>98808</v>
      </c>
      <c r="F53" s="80">
        <v>98456</v>
      </c>
      <c r="G53" s="80">
        <v>98039</v>
      </c>
      <c r="H53" s="80">
        <v>97591</v>
      </c>
      <c r="I53" s="4">
        <f t="shared" si="0"/>
        <v>-2327</v>
      </c>
    </row>
    <row r="54" spans="2:9" ht="16.5" thickBot="1">
      <c r="B54" s="79" t="s">
        <v>74</v>
      </c>
      <c r="C54" s="80">
        <v>101216</v>
      </c>
      <c r="D54" s="80">
        <v>100983</v>
      </c>
      <c r="E54" s="80">
        <v>101002</v>
      </c>
      <c r="F54" s="80">
        <v>100774</v>
      </c>
      <c r="G54" s="80">
        <v>100440</v>
      </c>
      <c r="H54" s="80">
        <v>99556</v>
      </c>
      <c r="I54" s="4">
        <f t="shared" si="0"/>
        <v>-1660</v>
      </c>
    </row>
    <row r="55" spans="2:9" ht="16.5" thickBot="1">
      <c r="B55" s="79" t="s">
        <v>76</v>
      </c>
      <c r="C55" s="80">
        <v>103853</v>
      </c>
      <c r="D55" s="80">
        <v>102851</v>
      </c>
      <c r="E55" s="80">
        <v>102053</v>
      </c>
      <c r="F55" s="80">
        <v>100950</v>
      </c>
      <c r="G55" s="80">
        <v>99906</v>
      </c>
      <c r="H55" s="80">
        <v>99805</v>
      </c>
      <c r="I55" s="4">
        <f t="shared" si="0"/>
        <v>-4048</v>
      </c>
    </row>
    <row r="56" spans="2:9" ht="17.25" thickBot="1">
      <c r="B56" s="81" t="s">
        <v>75</v>
      </c>
      <c r="C56" s="82">
        <v>46949</v>
      </c>
      <c r="D56" s="82">
        <v>47215</v>
      </c>
      <c r="E56" s="82">
        <v>47447</v>
      </c>
      <c r="F56" s="82">
        <v>47764</v>
      </c>
      <c r="G56" s="82">
        <v>48362</v>
      </c>
      <c r="H56" s="82">
        <v>48950</v>
      </c>
      <c r="I56" s="4">
        <f t="shared" si="0"/>
        <v>2001</v>
      </c>
    </row>
    <row r="57" spans="2:9" ht="17.25" thickBot="1">
      <c r="B57" s="83" t="s">
        <v>156</v>
      </c>
      <c r="C57" s="84">
        <v>1578187</v>
      </c>
      <c r="D57" s="84">
        <v>1568176</v>
      </c>
      <c r="E57" s="84">
        <v>1560260</v>
      </c>
      <c r="F57" s="84">
        <v>1552759</v>
      </c>
      <c r="G57" s="84">
        <v>1544426</v>
      </c>
      <c r="H57" s="84">
        <v>1537858</v>
      </c>
      <c r="I57" s="4">
        <f t="shared" si="0"/>
        <v>-40329</v>
      </c>
    </row>
  </sheetData>
  <sheetProtection/>
  <printOptions horizontalCentered="1"/>
  <pageMargins left="0.56" right="0.41" top="0.46" bottom="0.52" header="0.19" footer="0"/>
  <pageSetup horizontalDpi="600" verticalDpi="600" orientation="portrait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H71"/>
  <sheetViews>
    <sheetView workbookViewId="0" topLeftCell="A1">
      <selection activeCell="E69" sqref="E69"/>
    </sheetView>
  </sheetViews>
  <sheetFormatPr defaultColWidth="9.00390625" defaultRowHeight="12.75"/>
  <cols>
    <col min="1" max="1" width="5.125" style="0" customWidth="1"/>
    <col min="2" max="2" width="24.00390625" style="0" customWidth="1"/>
    <col min="3" max="3" width="20.375" style="0" customWidth="1"/>
    <col min="4" max="4" width="20.625" style="0" customWidth="1"/>
    <col min="5" max="5" width="20.25390625" style="0" customWidth="1"/>
  </cols>
  <sheetData>
    <row r="1" spans="2:5" ht="15.75">
      <c r="B1" s="463" t="s">
        <v>32</v>
      </c>
      <c r="C1" s="463"/>
      <c r="D1" s="463"/>
      <c r="E1" s="463"/>
    </row>
    <row r="2" spans="2:5" ht="7.5" customHeight="1">
      <c r="B2" s="147"/>
      <c r="C2" s="147"/>
      <c r="D2" s="147"/>
      <c r="E2" s="147"/>
    </row>
    <row r="3" spans="2:5" ht="21" customHeight="1">
      <c r="B3" s="489" t="s">
        <v>233</v>
      </c>
      <c r="C3" s="489"/>
      <c r="D3" s="489"/>
      <c r="E3" s="489"/>
    </row>
    <row r="4" spans="2:5" ht="54.75" customHeight="1">
      <c r="B4" s="21" t="s">
        <v>25</v>
      </c>
      <c r="C4" s="8" t="s">
        <v>293</v>
      </c>
      <c r="D4" s="8" t="s">
        <v>294</v>
      </c>
      <c r="E4" s="8" t="s">
        <v>262</v>
      </c>
    </row>
    <row r="5" spans="2:8" ht="37.5">
      <c r="B5" s="10" t="s">
        <v>31</v>
      </c>
      <c r="C5" s="316">
        <v>10572</v>
      </c>
      <c r="D5" s="316">
        <v>11063</v>
      </c>
      <c r="E5" s="314">
        <f>C5/D5*100</f>
        <v>95.56178251830426</v>
      </c>
      <c r="G5" s="16">
        <f>100-E5</f>
        <v>4.4382174816957445</v>
      </c>
      <c r="H5" s="154"/>
    </row>
    <row r="6" spans="2:7" ht="12.75">
      <c r="B6" s="1"/>
      <c r="C6" s="317"/>
      <c r="D6" s="317"/>
      <c r="E6" s="317"/>
      <c r="G6" s="16">
        <f aca="true" t="shared" si="0" ref="G6:G37">100-E6</f>
        <v>100</v>
      </c>
    </row>
    <row r="7" spans="2:8" ht="18.75">
      <c r="B7" s="13" t="s">
        <v>13</v>
      </c>
      <c r="C7" s="37">
        <v>169</v>
      </c>
      <c r="D7" s="37">
        <v>152</v>
      </c>
      <c r="E7" s="38">
        <f aca="true" t="shared" si="1" ref="E7:E37">C7/D7*100</f>
        <v>111.1842105263158</v>
      </c>
      <c r="G7" s="16">
        <f t="shared" si="0"/>
        <v>-11.184210526315795</v>
      </c>
      <c r="H7" s="155"/>
    </row>
    <row r="8" spans="2:8" ht="18.75">
      <c r="B8" s="13" t="s">
        <v>21</v>
      </c>
      <c r="C8" s="37">
        <v>298</v>
      </c>
      <c r="D8" s="37">
        <v>351</v>
      </c>
      <c r="E8" s="38">
        <f t="shared" si="1"/>
        <v>84.9002849002849</v>
      </c>
      <c r="G8" s="16">
        <f t="shared" si="0"/>
        <v>15.099715099715098</v>
      </c>
      <c r="H8" s="155"/>
    </row>
    <row r="9" spans="2:8" ht="18.75">
      <c r="B9" s="13" t="s">
        <v>10</v>
      </c>
      <c r="C9" s="37">
        <v>141</v>
      </c>
      <c r="D9" s="37">
        <v>141</v>
      </c>
      <c r="E9" s="38">
        <f t="shared" si="1"/>
        <v>100</v>
      </c>
      <c r="G9" s="16">
        <f t="shared" si="0"/>
        <v>0</v>
      </c>
      <c r="H9" s="155"/>
    </row>
    <row r="10" spans="2:8" ht="18.75">
      <c r="B10" s="13" t="s">
        <v>18</v>
      </c>
      <c r="C10" s="37">
        <v>165</v>
      </c>
      <c r="D10" s="37">
        <v>147</v>
      </c>
      <c r="E10" s="38">
        <f t="shared" si="1"/>
        <v>112.24489795918366</v>
      </c>
      <c r="G10" s="16">
        <f t="shared" si="0"/>
        <v>-12.24489795918366</v>
      </c>
      <c r="H10" s="155"/>
    </row>
    <row r="11" spans="2:8" ht="18.75">
      <c r="B11" s="13" t="s">
        <v>1</v>
      </c>
      <c r="C11" s="37">
        <v>188</v>
      </c>
      <c r="D11" s="37">
        <v>196</v>
      </c>
      <c r="E11" s="38">
        <f t="shared" si="1"/>
        <v>95.91836734693877</v>
      </c>
      <c r="G11" s="16">
        <f t="shared" si="0"/>
        <v>4.081632653061234</v>
      </c>
      <c r="H11" s="155"/>
    </row>
    <row r="12" spans="2:8" ht="18.75">
      <c r="B12" s="13" t="s">
        <v>12</v>
      </c>
      <c r="C12" s="37">
        <v>86</v>
      </c>
      <c r="D12" s="37">
        <v>90</v>
      </c>
      <c r="E12" s="38">
        <f t="shared" si="1"/>
        <v>95.55555555555556</v>
      </c>
      <c r="G12" s="16">
        <f t="shared" si="0"/>
        <v>4.444444444444443</v>
      </c>
      <c r="H12" s="155"/>
    </row>
    <row r="13" spans="2:8" ht="18.75">
      <c r="B13" s="13" t="s">
        <v>5</v>
      </c>
      <c r="C13" s="37">
        <v>101</v>
      </c>
      <c r="D13" s="37">
        <v>111</v>
      </c>
      <c r="E13" s="38">
        <f t="shared" si="1"/>
        <v>90.990990990991</v>
      </c>
      <c r="G13" s="16">
        <f t="shared" si="0"/>
        <v>9.009009009009006</v>
      </c>
      <c r="H13" s="155"/>
    </row>
    <row r="14" spans="2:8" ht="18.75">
      <c r="B14" s="13" t="s">
        <v>17</v>
      </c>
      <c r="C14" s="37">
        <v>396</v>
      </c>
      <c r="D14" s="37">
        <v>406</v>
      </c>
      <c r="E14" s="38">
        <f t="shared" si="1"/>
        <v>97.53694581280789</v>
      </c>
      <c r="G14" s="16">
        <f t="shared" si="0"/>
        <v>2.463054187192114</v>
      </c>
      <c r="H14" s="155"/>
    </row>
    <row r="15" spans="2:8" ht="18.75">
      <c r="B15" s="13" t="s">
        <v>6</v>
      </c>
      <c r="C15" s="37">
        <v>278</v>
      </c>
      <c r="D15" s="37">
        <v>341</v>
      </c>
      <c r="E15" s="38">
        <f t="shared" si="1"/>
        <v>81.52492668621701</v>
      </c>
      <c r="G15" s="16">
        <f t="shared" si="0"/>
        <v>18.475073313782985</v>
      </c>
      <c r="H15" s="155"/>
    </row>
    <row r="16" spans="2:8" ht="18.75">
      <c r="B16" s="13" t="s">
        <v>20</v>
      </c>
      <c r="C16" s="37">
        <v>159</v>
      </c>
      <c r="D16" s="37">
        <v>197</v>
      </c>
      <c r="E16" s="38">
        <f t="shared" si="1"/>
        <v>80.71065989847716</v>
      </c>
      <c r="G16" s="16">
        <f t="shared" si="0"/>
        <v>19.28934010152284</v>
      </c>
      <c r="H16" s="155"/>
    </row>
    <row r="17" spans="2:8" ht="18.75">
      <c r="B17" s="13" t="s">
        <v>16</v>
      </c>
      <c r="C17" s="37">
        <v>94</v>
      </c>
      <c r="D17" s="37">
        <v>112</v>
      </c>
      <c r="E17" s="38">
        <f t="shared" si="1"/>
        <v>83.92857142857143</v>
      </c>
      <c r="G17" s="16">
        <f t="shared" si="0"/>
        <v>16.07142857142857</v>
      </c>
      <c r="H17" s="155"/>
    </row>
    <row r="18" spans="2:8" ht="18.75">
      <c r="B18" s="13" t="s">
        <v>4</v>
      </c>
      <c r="C18" s="37">
        <v>179</v>
      </c>
      <c r="D18" s="37">
        <v>219</v>
      </c>
      <c r="E18" s="38">
        <f t="shared" si="1"/>
        <v>81.7351598173516</v>
      </c>
      <c r="G18" s="16">
        <f t="shared" si="0"/>
        <v>18.2648401826484</v>
      </c>
      <c r="H18" s="155"/>
    </row>
    <row r="19" spans="2:8" ht="18.75">
      <c r="B19" s="13" t="s">
        <v>22</v>
      </c>
      <c r="C19" s="37">
        <v>199</v>
      </c>
      <c r="D19" s="37">
        <v>222</v>
      </c>
      <c r="E19" s="38">
        <f t="shared" si="1"/>
        <v>89.63963963963964</v>
      </c>
      <c r="G19" s="16">
        <f t="shared" si="0"/>
        <v>10.36036036036036</v>
      </c>
      <c r="H19" s="155"/>
    </row>
    <row r="20" spans="2:8" ht="18.75">
      <c r="B20" s="13" t="s">
        <v>15</v>
      </c>
      <c r="C20" s="37">
        <v>93</v>
      </c>
      <c r="D20" s="37">
        <v>95</v>
      </c>
      <c r="E20" s="38">
        <f t="shared" si="1"/>
        <v>97.89473684210527</v>
      </c>
      <c r="G20" s="16">
        <f t="shared" si="0"/>
        <v>2.1052631578947256</v>
      </c>
      <c r="H20" s="155"/>
    </row>
    <row r="21" spans="2:8" ht="18.75">
      <c r="B21" s="13" t="s">
        <v>3</v>
      </c>
      <c r="C21" s="37">
        <v>89</v>
      </c>
      <c r="D21" s="37">
        <v>111</v>
      </c>
      <c r="E21" s="38">
        <f t="shared" si="1"/>
        <v>80.18018018018019</v>
      </c>
      <c r="G21" s="16">
        <f t="shared" si="0"/>
        <v>19.819819819819813</v>
      </c>
      <c r="H21" s="155"/>
    </row>
    <row r="22" spans="2:8" ht="18.75">
      <c r="B22" s="13" t="s">
        <v>14</v>
      </c>
      <c r="C22" s="37">
        <v>243</v>
      </c>
      <c r="D22" s="37">
        <v>229</v>
      </c>
      <c r="E22" s="38">
        <f t="shared" si="1"/>
        <v>106.11353711790392</v>
      </c>
      <c r="G22" s="16">
        <f t="shared" si="0"/>
        <v>-6.113537117903917</v>
      </c>
      <c r="H22" s="155"/>
    </row>
    <row r="23" spans="2:8" ht="18.75">
      <c r="B23" s="13" t="s">
        <v>11</v>
      </c>
      <c r="C23" s="37">
        <v>222</v>
      </c>
      <c r="D23" s="37">
        <v>239</v>
      </c>
      <c r="E23" s="38">
        <f t="shared" si="1"/>
        <v>92.88702928870293</v>
      </c>
      <c r="G23" s="16">
        <f t="shared" si="0"/>
        <v>7.112970711297066</v>
      </c>
      <c r="H23" s="155"/>
    </row>
    <row r="24" spans="2:8" ht="18.75">
      <c r="B24" s="13" t="s">
        <v>19</v>
      </c>
      <c r="C24" s="37">
        <v>170</v>
      </c>
      <c r="D24" s="37">
        <v>188</v>
      </c>
      <c r="E24" s="38">
        <f t="shared" si="1"/>
        <v>90.42553191489363</v>
      </c>
      <c r="G24" s="16">
        <f t="shared" si="0"/>
        <v>9.574468085106375</v>
      </c>
      <c r="H24" s="155"/>
    </row>
    <row r="25" spans="2:8" ht="18.75">
      <c r="B25" s="13" t="s">
        <v>23</v>
      </c>
      <c r="C25" s="37">
        <v>97</v>
      </c>
      <c r="D25" s="37">
        <v>84</v>
      </c>
      <c r="E25" s="38">
        <f t="shared" si="1"/>
        <v>115.47619047619047</v>
      </c>
      <c r="G25" s="16">
        <f t="shared" si="0"/>
        <v>-15.476190476190467</v>
      </c>
      <c r="H25" s="155"/>
    </row>
    <row r="26" spans="2:8" ht="18.75">
      <c r="B26" s="13" t="s">
        <v>9</v>
      </c>
      <c r="C26" s="37">
        <v>131</v>
      </c>
      <c r="D26" s="37">
        <v>129</v>
      </c>
      <c r="E26" s="38">
        <f t="shared" si="1"/>
        <v>101.55038759689923</v>
      </c>
      <c r="G26" s="16">
        <f t="shared" si="0"/>
        <v>-1.5503875968992276</v>
      </c>
      <c r="H26" s="155"/>
    </row>
    <row r="27" spans="2:8" ht="18.75">
      <c r="B27" s="13" t="s">
        <v>24</v>
      </c>
      <c r="C27" s="37">
        <v>275</v>
      </c>
      <c r="D27" s="37">
        <v>307</v>
      </c>
      <c r="E27" s="38">
        <f t="shared" si="1"/>
        <v>89.57654723127035</v>
      </c>
      <c r="G27" s="16">
        <f t="shared" si="0"/>
        <v>10.423452768729646</v>
      </c>
      <c r="H27" s="155"/>
    </row>
    <row r="28" spans="2:8" ht="18.75">
      <c r="B28" s="13" t="s">
        <v>8</v>
      </c>
      <c r="C28" s="37">
        <v>151</v>
      </c>
      <c r="D28" s="37">
        <v>147</v>
      </c>
      <c r="E28" s="38">
        <f t="shared" si="1"/>
        <v>102.72108843537416</v>
      </c>
      <c r="G28" s="16">
        <f t="shared" si="0"/>
        <v>-2.7210884353741562</v>
      </c>
      <c r="H28" s="155"/>
    </row>
    <row r="29" spans="2:8" ht="18.75">
      <c r="B29" s="13" t="s">
        <v>2</v>
      </c>
      <c r="C29" s="37">
        <v>83</v>
      </c>
      <c r="D29" s="37">
        <v>107</v>
      </c>
      <c r="E29" s="38">
        <f t="shared" si="1"/>
        <v>77.57009345794393</v>
      </c>
      <c r="G29" s="16">
        <f t="shared" si="0"/>
        <v>22.429906542056074</v>
      </c>
      <c r="H29" s="155"/>
    </row>
    <row r="30" spans="2:8" ht="18.75">
      <c r="B30" s="13" t="s">
        <v>178</v>
      </c>
      <c r="C30" s="37">
        <v>179</v>
      </c>
      <c r="D30" s="37">
        <v>182</v>
      </c>
      <c r="E30" s="38">
        <f t="shared" si="1"/>
        <v>98.35164835164835</v>
      </c>
      <c r="G30" s="16">
        <f t="shared" si="0"/>
        <v>1.6483516483516496</v>
      </c>
      <c r="H30" s="155"/>
    </row>
    <row r="31" spans="2:8" ht="18.75">
      <c r="B31" s="13" t="s">
        <v>0</v>
      </c>
      <c r="C31" s="37">
        <v>161</v>
      </c>
      <c r="D31" s="37">
        <v>162</v>
      </c>
      <c r="E31" s="38">
        <f t="shared" si="1"/>
        <v>99.38271604938271</v>
      </c>
      <c r="G31" s="16">
        <f t="shared" si="0"/>
        <v>0.617283950617292</v>
      </c>
      <c r="H31" s="155"/>
    </row>
    <row r="32" spans="2:8" ht="18.75">
      <c r="B32" s="13"/>
      <c r="D32" s="37"/>
      <c r="E32" s="38"/>
      <c r="G32" s="16"/>
      <c r="H32" s="155"/>
    </row>
    <row r="33" spans="2:8" ht="18.75">
      <c r="B33" s="13" t="s">
        <v>173</v>
      </c>
      <c r="C33" s="37">
        <v>3765</v>
      </c>
      <c r="D33" s="37">
        <v>3841</v>
      </c>
      <c r="E33" s="38">
        <f t="shared" si="1"/>
        <v>98.02134860713356</v>
      </c>
      <c r="G33" s="16">
        <f t="shared" si="0"/>
        <v>1.978651392866439</v>
      </c>
      <c r="H33" s="155"/>
    </row>
    <row r="34" spans="2:8" ht="18.75">
      <c r="B34" s="13" t="s">
        <v>174</v>
      </c>
      <c r="C34" s="37">
        <v>669</v>
      </c>
      <c r="D34" s="37">
        <v>738</v>
      </c>
      <c r="E34" s="38">
        <f t="shared" si="1"/>
        <v>90.65040650406505</v>
      </c>
      <c r="G34" s="16">
        <f t="shared" si="0"/>
        <v>9.349593495934954</v>
      </c>
      <c r="H34" s="155"/>
    </row>
    <row r="35" spans="2:8" ht="18.75">
      <c r="B35" s="13" t="s">
        <v>175</v>
      </c>
      <c r="C35" s="37">
        <v>719</v>
      </c>
      <c r="D35" s="37">
        <v>704</v>
      </c>
      <c r="E35" s="38">
        <f t="shared" si="1"/>
        <v>102.13068181818181</v>
      </c>
      <c r="G35" s="16">
        <f t="shared" si="0"/>
        <v>-2.130681818181813</v>
      </c>
      <c r="H35" s="155"/>
    </row>
    <row r="36" spans="2:8" ht="18.75">
      <c r="B36" s="13" t="s">
        <v>176</v>
      </c>
      <c r="C36" s="37">
        <v>348</v>
      </c>
      <c r="D36" s="37">
        <v>353</v>
      </c>
      <c r="E36" s="38">
        <f t="shared" si="1"/>
        <v>98.58356940509914</v>
      </c>
      <c r="G36" s="16">
        <f t="shared" si="0"/>
        <v>1.4164305949008593</v>
      </c>
      <c r="H36" s="155"/>
    </row>
    <row r="37" spans="2:8" ht="18.75">
      <c r="B37" s="13" t="s">
        <v>177</v>
      </c>
      <c r="C37" s="37">
        <v>724</v>
      </c>
      <c r="D37" s="37">
        <v>762</v>
      </c>
      <c r="E37" s="38">
        <f t="shared" si="1"/>
        <v>95.01312335958005</v>
      </c>
      <c r="G37" s="16">
        <f t="shared" si="0"/>
        <v>4.9868766404199505</v>
      </c>
      <c r="H37" s="155"/>
    </row>
    <row r="38" spans="7:8" ht="18.75">
      <c r="G38" s="16"/>
      <c r="H38" s="155"/>
    </row>
    <row r="39" spans="3:5" ht="12.75">
      <c r="C39" s="152">
        <f>SUM(C7:C37)</f>
        <v>10572</v>
      </c>
      <c r="D39" s="152">
        <f>SUM(D7:D37)</f>
        <v>11063</v>
      </c>
      <c r="E39" s="152">
        <f>SUM(E7:E38)</f>
        <v>2842.3990271988887</v>
      </c>
    </row>
    <row r="40" ht="18.75">
      <c r="E40" s="313"/>
    </row>
    <row r="41" spans="2:3" ht="12.75">
      <c r="B41" t="s">
        <v>2</v>
      </c>
      <c r="C41" s="16">
        <v>22.429906542056074</v>
      </c>
    </row>
    <row r="42" spans="2:3" ht="12.75">
      <c r="B42" t="s">
        <v>3</v>
      </c>
      <c r="C42" s="16">
        <v>19.819819819819813</v>
      </c>
    </row>
    <row r="43" spans="2:3" ht="12.75">
      <c r="B43" t="s">
        <v>20</v>
      </c>
      <c r="C43" s="16">
        <v>19.28934010152284</v>
      </c>
    </row>
    <row r="44" spans="2:3" ht="12.75">
      <c r="B44" t="s">
        <v>6</v>
      </c>
      <c r="C44" s="16">
        <v>18.475073313782985</v>
      </c>
    </row>
    <row r="45" spans="2:3" ht="12.75">
      <c r="B45" t="s">
        <v>4</v>
      </c>
      <c r="C45" s="16">
        <v>18.2648401826484</v>
      </c>
    </row>
    <row r="46" spans="2:3" ht="12.75">
      <c r="B46" t="s">
        <v>16</v>
      </c>
      <c r="C46" s="16">
        <v>16.07142857142857</v>
      </c>
    </row>
    <row r="47" spans="2:3" ht="12.75">
      <c r="B47" t="s">
        <v>21</v>
      </c>
      <c r="C47" s="16">
        <v>15.099715099715098</v>
      </c>
    </row>
    <row r="48" spans="2:3" ht="12.75">
      <c r="B48" t="s">
        <v>24</v>
      </c>
      <c r="C48" s="16">
        <v>10.423452768729646</v>
      </c>
    </row>
    <row r="49" spans="2:3" ht="12.75">
      <c r="B49" t="s">
        <v>22</v>
      </c>
      <c r="C49" s="16">
        <v>10.36036036036036</v>
      </c>
    </row>
    <row r="50" spans="2:3" ht="12.75">
      <c r="B50" t="s">
        <v>19</v>
      </c>
      <c r="C50" s="16">
        <v>9.574468085106375</v>
      </c>
    </row>
    <row r="51" spans="2:3" ht="12.75">
      <c r="B51" t="s">
        <v>5</v>
      </c>
      <c r="C51" s="16">
        <v>9.009009009009006</v>
      </c>
    </row>
    <row r="52" spans="2:3" ht="12.75">
      <c r="B52" t="s">
        <v>11</v>
      </c>
      <c r="C52" s="16">
        <v>7.112970711297066</v>
      </c>
    </row>
    <row r="53" spans="2:3" ht="12.75">
      <c r="B53" t="s">
        <v>12</v>
      </c>
      <c r="C53" s="16">
        <v>4.444444444444443</v>
      </c>
    </row>
    <row r="54" spans="2:3" ht="12.75">
      <c r="B54" t="s">
        <v>1</v>
      </c>
      <c r="C54" s="16">
        <v>4.081632653061234</v>
      </c>
    </row>
    <row r="55" spans="2:3" ht="12.75">
      <c r="B55" t="s">
        <v>17</v>
      </c>
      <c r="C55" s="16">
        <v>2.463054187192114</v>
      </c>
    </row>
    <row r="56" spans="2:5" ht="12.75">
      <c r="B56" t="s">
        <v>15</v>
      </c>
      <c r="C56" s="16">
        <v>2.1052631578947256</v>
      </c>
      <c r="E56" s="16"/>
    </row>
    <row r="57" spans="2:5" ht="12.75">
      <c r="B57" t="s">
        <v>178</v>
      </c>
      <c r="C57" s="16">
        <v>1.6483516483516496</v>
      </c>
      <c r="E57" s="16"/>
    </row>
    <row r="58" spans="2:5" ht="12.75">
      <c r="B58" t="s">
        <v>0</v>
      </c>
      <c r="C58" s="16">
        <v>0.617283950617292</v>
      </c>
      <c r="E58" s="16"/>
    </row>
    <row r="59" spans="2:5" ht="12.75">
      <c r="B59" t="s">
        <v>10</v>
      </c>
      <c r="C59" s="16">
        <v>0</v>
      </c>
      <c r="E59" s="16"/>
    </row>
    <row r="60" spans="2:5" ht="12.75">
      <c r="B60" t="s">
        <v>9</v>
      </c>
      <c r="C60" s="16">
        <v>-1.5503875968992276</v>
      </c>
      <c r="D60">
        <v>1</v>
      </c>
      <c r="E60" s="16"/>
    </row>
    <row r="61" spans="2:5" ht="12.75">
      <c r="B61" t="s">
        <v>8</v>
      </c>
      <c r="C61" s="16">
        <v>-2.7210884353741562</v>
      </c>
      <c r="D61">
        <v>2</v>
      </c>
      <c r="E61" s="16"/>
    </row>
    <row r="62" spans="2:5" ht="12.75">
      <c r="B62" t="s">
        <v>14</v>
      </c>
      <c r="C62" s="16">
        <v>-6.113537117903917</v>
      </c>
      <c r="D62">
        <v>3</v>
      </c>
      <c r="E62" s="16"/>
    </row>
    <row r="63" spans="2:5" ht="12.75">
      <c r="B63" t="s">
        <v>13</v>
      </c>
      <c r="C63" s="16">
        <v>-11.184210526315795</v>
      </c>
      <c r="D63">
        <v>4</v>
      </c>
      <c r="E63" s="16"/>
    </row>
    <row r="64" spans="2:5" ht="12.75">
      <c r="B64" t="s">
        <v>18</v>
      </c>
      <c r="C64" s="16">
        <v>-12.24489795918366</v>
      </c>
      <c r="D64">
        <v>5</v>
      </c>
      <c r="E64" s="16"/>
    </row>
    <row r="65" spans="2:5" ht="12.75">
      <c r="B65" t="s">
        <v>23</v>
      </c>
      <c r="C65" s="16">
        <v>-15.476190476190467</v>
      </c>
      <c r="D65">
        <v>6</v>
      </c>
      <c r="E65" s="16"/>
    </row>
    <row r="66" ht="12.75">
      <c r="E66" s="16"/>
    </row>
    <row r="67" spans="2:5" ht="12.75">
      <c r="B67" t="s">
        <v>174</v>
      </c>
      <c r="C67" s="16">
        <v>9.349593495934954</v>
      </c>
      <c r="E67" s="16"/>
    </row>
    <row r="68" spans="2:5" ht="12.75">
      <c r="B68" t="s">
        <v>177</v>
      </c>
      <c r="C68" s="16">
        <v>4.9868766404199505</v>
      </c>
      <c r="E68" s="16"/>
    </row>
    <row r="69" spans="2:5" ht="12.75">
      <c r="B69" t="s">
        <v>173</v>
      </c>
      <c r="C69" s="16">
        <v>1.978651392866439</v>
      </c>
      <c r="E69" s="16"/>
    </row>
    <row r="70" spans="2:5" ht="12.75">
      <c r="B70" t="s">
        <v>176</v>
      </c>
      <c r="C70" s="16">
        <v>1.4164305949008593</v>
      </c>
      <c r="E70" s="16"/>
    </row>
    <row r="71" spans="2:3" ht="12.75">
      <c r="B71" t="s">
        <v>175</v>
      </c>
      <c r="C71" s="16">
        <v>-2.130681818181813</v>
      </c>
    </row>
  </sheetData>
  <sheetProtection/>
  <mergeCells count="2">
    <mergeCell ref="B1:E1"/>
    <mergeCell ref="B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I57"/>
  <sheetViews>
    <sheetView zoomScale="81" zoomScaleNormal="81" zoomScalePageLayoutView="0" workbookViewId="0" topLeftCell="A1">
      <selection activeCell="K51" sqref="K51"/>
    </sheetView>
  </sheetViews>
  <sheetFormatPr defaultColWidth="9.00390625" defaultRowHeight="12.75"/>
  <cols>
    <col min="1" max="1" width="8.25390625" style="4" customWidth="1"/>
    <col min="2" max="2" width="37.625" style="4" customWidth="1"/>
    <col min="3" max="3" width="16.125" style="4" customWidth="1"/>
    <col min="4" max="4" width="17.00390625" style="4" customWidth="1"/>
    <col min="5" max="5" width="15.125" style="4" customWidth="1"/>
    <col min="6" max="8" width="9.125" style="4" customWidth="1"/>
    <col min="9" max="9" width="16.75390625" style="4" customWidth="1"/>
    <col min="10" max="13" width="9.125" style="4" customWidth="1"/>
    <col min="14" max="14" width="27.25390625" style="4" bestFit="1" customWidth="1"/>
    <col min="15" max="15" width="17.875" style="4" customWidth="1"/>
    <col min="16" max="16" width="18.125" style="4" customWidth="1"/>
    <col min="17" max="17" width="17.00390625" style="4" customWidth="1"/>
    <col min="18" max="16384" width="9.125" style="4" customWidth="1"/>
  </cols>
  <sheetData>
    <row r="1" spans="1:6" ht="48.75" customHeight="1">
      <c r="A1" s="21" t="s">
        <v>25</v>
      </c>
      <c r="B1" s="8" t="s">
        <v>290</v>
      </c>
      <c r="C1" s="31" t="s">
        <v>262</v>
      </c>
      <c r="D1" s="75"/>
      <c r="E1" s="75"/>
      <c r="F1" s="75"/>
    </row>
    <row r="2" spans="1:6" ht="18.75">
      <c r="A2" s="156" t="s">
        <v>2</v>
      </c>
      <c r="B2" s="309">
        <v>83</v>
      </c>
      <c r="C2" s="161">
        <v>77.57009345794393</v>
      </c>
      <c r="D2" s="72"/>
      <c r="E2" s="76"/>
      <c r="F2" s="76"/>
    </row>
    <row r="3" spans="1:6" ht="18.75">
      <c r="A3" s="13" t="s">
        <v>12</v>
      </c>
      <c r="B3" s="37">
        <v>86</v>
      </c>
      <c r="C3" s="38">
        <v>95.55555555555556</v>
      </c>
      <c r="D3" s="72"/>
      <c r="E3" s="76"/>
      <c r="F3" s="76"/>
    </row>
    <row r="4" spans="1:6" ht="18.75">
      <c r="A4" s="13" t="s">
        <v>3</v>
      </c>
      <c r="B4" s="37">
        <v>89</v>
      </c>
      <c r="C4" s="38">
        <v>80.18018018018019</v>
      </c>
      <c r="D4" s="72"/>
      <c r="E4" s="76"/>
      <c r="F4" s="76"/>
    </row>
    <row r="5" spans="1:6" ht="18.75">
      <c r="A5" s="13" t="s">
        <v>15</v>
      </c>
      <c r="B5" s="37">
        <v>93</v>
      </c>
      <c r="C5" s="38">
        <v>97.89473684210527</v>
      </c>
      <c r="D5" s="72"/>
      <c r="E5" s="76"/>
      <c r="F5" s="76"/>
    </row>
    <row r="6" spans="1:6" ht="18.75">
      <c r="A6" s="13" t="s">
        <v>16</v>
      </c>
      <c r="B6" s="37">
        <v>94</v>
      </c>
      <c r="C6" s="38">
        <v>83.92857142857143</v>
      </c>
      <c r="D6" s="72"/>
      <c r="E6" s="76"/>
      <c r="F6" s="76"/>
    </row>
    <row r="7" spans="1:6" ht="18.75">
      <c r="A7" s="13" t="s">
        <v>23</v>
      </c>
      <c r="B7" s="37">
        <v>97</v>
      </c>
      <c r="C7" s="38">
        <v>115.47619047619047</v>
      </c>
      <c r="D7" s="72"/>
      <c r="E7" s="76"/>
      <c r="F7" s="76"/>
    </row>
    <row r="8" spans="1:6" ht="18.75">
      <c r="A8" s="13" t="s">
        <v>5</v>
      </c>
      <c r="B8" s="37">
        <v>101</v>
      </c>
      <c r="C8" s="38">
        <v>90.990990990991</v>
      </c>
      <c r="D8" s="72"/>
      <c r="E8" s="76"/>
      <c r="F8" s="76"/>
    </row>
    <row r="9" spans="1:6" ht="18.75">
      <c r="A9" s="13" t="s">
        <v>9</v>
      </c>
      <c r="B9" s="37">
        <v>131</v>
      </c>
      <c r="C9" s="38">
        <v>101.55038759689923</v>
      </c>
      <c r="D9" s="72"/>
      <c r="E9" s="76"/>
      <c r="F9" s="76"/>
    </row>
    <row r="10" spans="1:6" ht="18.75">
      <c r="A10" s="13" t="s">
        <v>10</v>
      </c>
      <c r="B10" s="37">
        <v>141</v>
      </c>
      <c r="C10" s="38">
        <v>100</v>
      </c>
      <c r="D10" s="72"/>
      <c r="E10" s="76"/>
      <c r="F10" s="76"/>
    </row>
    <row r="11" spans="1:6" ht="18.75">
      <c r="A11" s="13" t="s">
        <v>8</v>
      </c>
      <c r="B11" s="37">
        <v>151</v>
      </c>
      <c r="C11" s="38">
        <v>102.72108843537416</v>
      </c>
      <c r="D11" s="72"/>
      <c r="E11" s="76"/>
      <c r="F11" s="76"/>
    </row>
    <row r="12" spans="1:6" ht="18.75">
      <c r="A12" s="13" t="s">
        <v>20</v>
      </c>
      <c r="B12" s="37">
        <v>159</v>
      </c>
      <c r="C12" s="38">
        <v>80.71065989847716</v>
      </c>
      <c r="D12" s="72"/>
      <c r="E12" s="76"/>
      <c r="F12" s="76"/>
    </row>
    <row r="13" spans="1:6" ht="18.75">
      <c r="A13" s="13" t="s">
        <v>0</v>
      </c>
      <c r="B13" s="37">
        <v>161</v>
      </c>
      <c r="C13" s="38">
        <v>99.38271604938271</v>
      </c>
      <c r="D13" s="72"/>
      <c r="E13" s="76"/>
      <c r="F13" s="76"/>
    </row>
    <row r="14" spans="1:6" ht="18.75">
      <c r="A14" s="13" t="s">
        <v>18</v>
      </c>
      <c r="B14" s="37">
        <v>165</v>
      </c>
      <c r="C14" s="38">
        <v>112.24489795918366</v>
      </c>
      <c r="D14" s="72"/>
      <c r="E14" s="76"/>
      <c r="F14" s="76"/>
    </row>
    <row r="15" spans="1:6" ht="18.75">
      <c r="A15" s="13" t="s">
        <v>13</v>
      </c>
      <c r="B15" s="37">
        <v>169</v>
      </c>
      <c r="C15" s="38">
        <v>111.1842105263158</v>
      </c>
      <c r="D15" s="72"/>
      <c r="E15" s="76"/>
      <c r="F15" s="76"/>
    </row>
    <row r="16" spans="1:6" ht="18.75">
      <c r="A16" s="13" t="s">
        <v>19</v>
      </c>
      <c r="B16" s="37">
        <v>170</v>
      </c>
      <c r="C16" s="38">
        <v>90.42553191489363</v>
      </c>
      <c r="D16" s="72"/>
      <c r="E16" s="76"/>
      <c r="F16" s="76"/>
    </row>
    <row r="17" spans="1:6" ht="18.75">
      <c r="A17" s="13" t="s">
        <v>4</v>
      </c>
      <c r="B17" s="37">
        <v>179</v>
      </c>
      <c r="C17" s="38">
        <v>81.7351598173516</v>
      </c>
      <c r="D17" s="72"/>
      <c r="E17" s="76"/>
      <c r="F17" s="76"/>
    </row>
    <row r="18" spans="1:6" ht="18.75">
      <c r="A18" s="13" t="s">
        <v>178</v>
      </c>
      <c r="B18" s="37">
        <v>179</v>
      </c>
      <c r="C18" s="38">
        <v>98.35164835164835</v>
      </c>
      <c r="D18" s="72"/>
      <c r="E18" s="76"/>
      <c r="F18" s="76"/>
    </row>
    <row r="19" spans="1:6" ht="18.75">
      <c r="A19" s="13" t="s">
        <v>1</v>
      </c>
      <c r="B19" s="37">
        <v>188</v>
      </c>
      <c r="C19" s="38">
        <v>95.91836734693877</v>
      </c>
      <c r="D19" s="72"/>
      <c r="E19" s="76"/>
      <c r="F19" s="76"/>
    </row>
    <row r="20" spans="1:6" ht="18.75">
      <c r="A20" s="13" t="s">
        <v>22</v>
      </c>
      <c r="B20" s="37">
        <v>199</v>
      </c>
      <c r="C20" s="38">
        <v>89.63963963963964</v>
      </c>
      <c r="D20" s="72"/>
      <c r="E20" s="76"/>
      <c r="F20" s="76"/>
    </row>
    <row r="21" spans="1:6" ht="18.75">
      <c r="A21" s="13" t="s">
        <v>11</v>
      </c>
      <c r="B21" s="37">
        <v>222</v>
      </c>
      <c r="C21" s="38">
        <v>92.88702928870293</v>
      </c>
      <c r="D21" s="72"/>
      <c r="E21" s="76"/>
      <c r="F21" s="76"/>
    </row>
    <row r="22" spans="1:6" ht="18.75">
      <c r="A22" s="13" t="s">
        <v>14</v>
      </c>
      <c r="B22" s="37">
        <v>243</v>
      </c>
      <c r="C22" s="38">
        <v>106.11353711790392</v>
      </c>
      <c r="D22" s="72"/>
      <c r="E22" s="76"/>
      <c r="F22" s="76"/>
    </row>
    <row r="23" spans="1:6" ht="18.75">
      <c r="A23" s="13" t="s">
        <v>24</v>
      </c>
      <c r="B23" s="37">
        <v>275</v>
      </c>
      <c r="C23" s="38">
        <v>89.57654723127035</v>
      </c>
      <c r="D23" s="72"/>
      <c r="E23" s="76"/>
      <c r="F23" s="76"/>
    </row>
    <row r="24" spans="1:6" ht="18.75">
      <c r="A24" s="13" t="s">
        <v>6</v>
      </c>
      <c r="B24" s="37">
        <v>278</v>
      </c>
      <c r="C24" s="38">
        <v>81.52492668621701</v>
      </c>
      <c r="D24" s="72"/>
      <c r="E24" s="76"/>
      <c r="F24" s="76"/>
    </row>
    <row r="25" spans="1:6" ht="18.75">
      <c r="A25" s="13" t="s">
        <v>21</v>
      </c>
      <c r="B25" s="37">
        <v>298</v>
      </c>
      <c r="C25" s="38">
        <v>84.9002849002849</v>
      </c>
      <c r="D25" s="72"/>
      <c r="E25" s="76"/>
      <c r="F25" s="76"/>
    </row>
    <row r="26" spans="1:6" ht="18.75">
      <c r="A26" s="13" t="s">
        <v>17</v>
      </c>
      <c r="B26" s="37">
        <v>396</v>
      </c>
      <c r="C26" s="38">
        <v>97.53694581280789</v>
      </c>
      <c r="D26" s="72"/>
      <c r="E26" s="76"/>
      <c r="F26" s="76"/>
    </row>
    <row r="27" spans="1:6" ht="18.75">
      <c r="A27" s="19"/>
      <c r="B27" s="19"/>
      <c r="C27" s="19"/>
      <c r="D27" s="72"/>
      <c r="E27" s="76"/>
      <c r="F27" s="76"/>
    </row>
    <row r="28" spans="1:6" ht="18.75">
      <c r="A28" s="13" t="s">
        <v>176</v>
      </c>
      <c r="B28" s="37">
        <v>348</v>
      </c>
      <c r="C28" s="38">
        <v>98.58356940509914</v>
      </c>
      <c r="D28" s="72"/>
      <c r="E28" s="76"/>
      <c r="F28" s="76"/>
    </row>
    <row r="29" spans="1:6" ht="18.75">
      <c r="A29" s="13" t="s">
        <v>174</v>
      </c>
      <c r="B29" s="37">
        <v>669</v>
      </c>
      <c r="C29" s="38">
        <v>90.65040650406505</v>
      </c>
      <c r="D29" s="72"/>
      <c r="E29" s="76"/>
      <c r="F29" s="76"/>
    </row>
    <row r="30" spans="1:6" ht="18.75">
      <c r="A30" s="13" t="s">
        <v>175</v>
      </c>
      <c r="B30" s="37">
        <v>719</v>
      </c>
      <c r="C30" s="38">
        <v>102.13068181818181</v>
      </c>
      <c r="D30" s="72"/>
      <c r="E30" s="76"/>
      <c r="F30" s="76"/>
    </row>
    <row r="31" spans="1:6" ht="18.75">
      <c r="A31" s="13" t="s">
        <v>177</v>
      </c>
      <c r="B31" s="37">
        <v>724</v>
      </c>
      <c r="C31" s="38">
        <v>95.01312335958005</v>
      </c>
      <c r="D31" s="72"/>
      <c r="E31" s="76"/>
      <c r="F31" s="76"/>
    </row>
    <row r="32" spans="1:6" ht="18.75">
      <c r="A32" s="13" t="s">
        <v>173</v>
      </c>
      <c r="B32" s="37">
        <v>3765</v>
      </c>
      <c r="C32" s="38">
        <v>98.02134860713356</v>
      </c>
      <c r="D32" s="72"/>
      <c r="E32" s="76"/>
      <c r="F32" s="76"/>
    </row>
    <row r="33" spans="1:3" ht="18.75">
      <c r="A33" s="13"/>
      <c r="B33" s="37"/>
      <c r="C33" s="38"/>
    </row>
    <row r="34" spans="1:3" ht="18.75">
      <c r="A34" s="13"/>
      <c r="B34" s="38"/>
      <c r="C34" s="38"/>
    </row>
    <row r="43" spans="2:6" ht="18.75">
      <c r="B43" s="13" t="s">
        <v>57</v>
      </c>
      <c r="C43" s="13" t="s">
        <v>47</v>
      </c>
      <c r="D43" s="13" t="s">
        <v>44</v>
      </c>
      <c r="E43" s="13" t="s">
        <v>52</v>
      </c>
      <c r="F43" s="13" t="s">
        <v>40</v>
      </c>
    </row>
    <row r="44" spans="2:6" ht="18.75">
      <c r="B44" s="72">
        <v>1879.5748728340434</v>
      </c>
      <c r="C44" s="72">
        <v>2856.006283213823</v>
      </c>
      <c r="D44" s="72">
        <v>3004.7789725209077</v>
      </c>
      <c r="E44" s="72">
        <v>3174.984485416291</v>
      </c>
      <c r="F44" s="72">
        <v>3288.1440203529482</v>
      </c>
    </row>
    <row r="45" spans="2:8" ht="18.75">
      <c r="B45" s="38">
        <v>51.4</v>
      </c>
      <c r="C45" s="38">
        <v>46.9</v>
      </c>
      <c r="D45" s="38">
        <v>33.2</v>
      </c>
      <c r="E45" s="38">
        <v>46.3</v>
      </c>
      <c r="F45" s="38">
        <v>32.1</v>
      </c>
      <c r="H45" s="307">
        <v>54.3</v>
      </c>
    </row>
    <row r="46" ht="15">
      <c r="H46" s="307">
        <v>43.5</v>
      </c>
    </row>
    <row r="47" ht="15">
      <c r="H47" s="307">
        <f>H45-H46</f>
        <v>10.799999999999997</v>
      </c>
    </row>
    <row r="48" ht="15">
      <c r="H48" s="307"/>
    </row>
    <row r="51" ht="13.5" thickBot="1"/>
    <row r="52" spans="2:9" ht="16.5" thickBot="1">
      <c r="B52" s="77" t="s">
        <v>72</v>
      </c>
      <c r="C52" s="78">
        <v>635430</v>
      </c>
      <c r="D52" s="78">
        <v>631667</v>
      </c>
      <c r="E52" s="78">
        <v>627961</v>
      </c>
      <c r="F52" s="78">
        <v>623436</v>
      </c>
      <c r="G52" s="78">
        <v>619468</v>
      </c>
      <c r="H52" s="78">
        <v>615663</v>
      </c>
      <c r="I52" s="4">
        <f aca="true" t="shared" si="0" ref="I52:I57">H52-C52</f>
        <v>-19767</v>
      </c>
    </row>
    <row r="53" spans="2:9" ht="16.5" thickBot="1">
      <c r="B53" s="79" t="s">
        <v>73</v>
      </c>
      <c r="C53" s="80">
        <v>99918</v>
      </c>
      <c r="D53" s="80">
        <v>99263</v>
      </c>
      <c r="E53" s="80">
        <v>98808</v>
      </c>
      <c r="F53" s="80">
        <v>98456</v>
      </c>
      <c r="G53" s="80">
        <v>98039</v>
      </c>
      <c r="H53" s="80">
        <v>97591</v>
      </c>
      <c r="I53" s="4">
        <f t="shared" si="0"/>
        <v>-2327</v>
      </c>
    </row>
    <row r="54" spans="2:9" ht="16.5" thickBot="1">
      <c r="B54" s="79" t="s">
        <v>74</v>
      </c>
      <c r="C54" s="80">
        <v>101216</v>
      </c>
      <c r="D54" s="80">
        <v>100983</v>
      </c>
      <c r="E54" s="80">
        <v>101002</v>
      </c>
      <c r="F54" s="80">
        <v>100774</v>
      </c>
      <c r="G54" s="80">
        <v>100440</v>
      </c>
      <c r="H54" s="80">
        <v>99556</v>
      </c>
      <c r="I54" s="4">
        <f t="shared" si="0"/>
        <v>-1660</v>
      </c>
    </row>
    <row r="55" spans="2:9" ht="16.5" thickBot="1">
      <c r="B55" s="79" t="s">
        <v>76</v>
      </c>
      <c r="C55" s="80">
        <v>103853</v>
      </c>
      <c r="D55" s="80">
        <v>102851</v>
      </c>
      <c r="E55" s="80">
        <v>102053</v>
      </c>
      <c r="F55" s="80">
        <v>100950</v>
      </c>
      <c r="G55" s="80">
        <v>99906</v>
      </c>
      <c r="H55" s="80">
        <v>99805</v>
      </c>
      <c r="I55" s="4">
        <f t="shared" si="0"/>
        <v>-4048</v>
      </c>
    </row>
    <row r="56" spans="2:9" ht="17.25" thickBot="1">
      <c r="B56" s="81" t="s">
        <v>75</v>
      </c>
      <c r="C56" s="82">
        <v>46949</v>
      </c>
      <c r="D56" s="82">
        <v>47215</v>
      </c>
      <c r="E56" s="82">
        <v>47447</v>
      </c>
      <c r="F56" s="82">
        <v>47764</v>
      </c>
      <c r="G56" s="82">
        <v>48362</v>
      </c>
      <c r="H56" s="82">
        <v>48950</v>
      </c>
      <c r="I56" s="4">
        <f t="shared" si="0"/>
        <v>2001</v>
      </c>
    </row>
    <row r="57" spans="2:9" ht="17.25" thickBot="1">
      <c r="B57" s="83" t="s">
        <v>156</v>
      </c>
      <c r="C57" s="84">
        <v>1578187</v>
      </c>
      <c r="D57" s="84">
        <v>1568176</v>
      </c>
      <c r="E57" s="84">
        <v>1560260</v>
      </c>
      <c r="F57" s="84">
        <v>1552759</v>
      </c>
      <c r="G57" s="84">
        <v>1544426</v>
      </c>
      <c r="H57" s="84">
        <v>1537858</v>
      </c>
      <c r="I57" s="4">
        <f t="shared" si="0"/>
        <v>-40329</v>
      </c>
    </row>
  </sheetData>
  <sheetProtection/>
  <printOptions horizontalCentered="1"/>
  <pageMargins left="0.56" right="0.41" top="0.46" bottom="0.52" header="0.19" footer="0"/>
  <pageSetup horizontalDpi="600" verticalDpi="600" orientation="portrait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1">
      <selection activeCell="C8" sqref="C8"/>
    </sheetView>
  </sheetViews>
  <sheetFormatPr defaultColWidth="8.00390625" defaultRowHeight="12.75"/>
  <cols>
    <col min="1" max="1" width="21.75390625" style="368" customWidth="1"/>
    <col min="2" max="2" width="12.875" style="368" customWidth="1"/>
    <col min="3" max="3" width="16.875" style="368" customWidth="1"/>
    <col min="4" max="4" width="18.75390625" style="368" customWidth="1"/>
    <col min="5" max="8" width="8.00390625" style="368" customWidth="1"/>
    <col min="9" max="9" width="17.25390625" style="368" customWidth="1"/>
    <col min="10" max="10" width="15.375" style="368" customWidth="1"/>
    <col min="11" max="16384" width="8.00390625" style="368" customWidth="1"/>
  </cols>
  <sheetData>
    <row r="1" spans="1:4" ht="43.5" customHeight="1">
      <c r="A1" s="494" t="s">
        <v>180</v>
      </c>
      <c r="B1" s="495"/>
      <c r="C1" s="495"/>
      <c r="D1" s="495"/>
    </row>
    <row r="2" spans="1:4" ht="184.5" customHeight="1">
      <c r="A2" s="369" t="s">
        <v>181</v>
      </c>
      <c r="B2" s="370" t="s">
        <v>335</v>
      </c>
      <c r="C2" s="370" t="s">
        <v>182</v>
      </c>
      <c r="D2" s="370" t="s">
        <v>183</v>
      </c>
    </row>
    <row r="3" spans="1:4" ht="18.75" customHeight="1">
      <c r="A3" s="490" t="s">
        <v>13</v>
      </c>
      <c r="B3" s="371">
        <v>2009</v>
      </c>
      <c r="C3" s="372">
        <v>8</v>
      </c>
      <c r="D3" s="372">
        <v>11</v>
      </c>
    </row>
    <row r="4" spans="1:4" ht="18.75" customHeight="1">
      <c r="A4" s="491"/>
      <c r="B4" s="371">
        <v>2008</v>
      </c>
      <c r="C4" s="373">
        <v>22</v>
      </c>
      <c r="D4" s="373">
        <v>17</v>
      </c>
    </row>
    <row r="5" spans="1:4" ht="18.75" customHeight="1">
      <c r="A5" s="493"/>
      <c r="B5" s="374">
        <v>2007</v>
      </c>
      <c r="C5" s="376">
        <v>23</v>
      </c>
      <c r="D5" s="376">
        <v>7</v>
      </c>
    </row>
    <row r="6" spans="1:4" ht="18.75">
      <c r="A6" s="490" t="s">
        <v>21</v>
      </c>
      <c r="B6" s="371">
        <v>2009</v>
      </c>
      <c r="C6" s="372">
        <v>6</v>
      </c>
      <c r="D6" s="372">
        <v>12</v>
      </c>
    </row>
    <row r="7" spans="1:4" ht="18.75">
      <c r="A7" s="491"/>
      <c r="B7" s="371">
        <v>2008</v>
      </c>
      <c r="C7" s="373">
        <v>13</v>
      </c>
      <c r="D7" s="373">
        <v>5</v>
      </c>
    </row>
    <row r="8" spans="1:4" ht="18.75">
      <c r="A8" s="493"/>
      <c r="B8" s="374">
        <v>2007</v>
      </c>
      <c r="C8" s="376">
        <v>13</v>
      </c>
      <c r="D8" s="376">
        <v>2</v>
      </c>
    </row>
    <row r="9" spans="1:4" ht="18.75">
      <c r="A9" s="490" t="s">
        <v>10</v>
      </c>
      <c r="B9" s="371">
        <v>2009</v>
      </c>
      <c r="C9" s="372">
        <v>5</v>
      </c>
      <c r="D9" s="373">
        <v>15</v>
      </c>
    </row>
    <row r="10" spans="1:4" ht="18.75">
      <c r="A10" s="491"/>
      <c r="B10" s="371">
        <v>2008</v>
      </c>
      <c r="C10" s="373">
        <v>20</v>
      </c>
      <c r="D10" s="373">
        <v>15</v>
      </c>
    </row>
    <row r="11" spans="1:4" ht="18.75">
      <c r="A11" s="493"/>
      <c r="B11" s="374">
        <v>2007</v>
      </c>
      <c r="C11" s="376">
        <v>21</v>
      </c>
      <c r="D11" s="376">
        <v>21</v>
      </c>
    </row>
    <row r="12" spans="1:4" ht="18.75">
      <c r="A12" s="490" t="s">
        <v>18</v>
      </c>
      <c r="B12" s="371">
        <v>2009</v>
      </c>
      <c r="C12" s="372">
        <v>7</v>
      </c>
      <c r="D12" s="373">
        <v>10</v>
      </c>
    </row>
    <row r="13" spans="1:4" ht="18.75">
      <c r="A13" s="491"/>
      <c r="B13" s="371">
        <v>2008</v>
      </c>
      <c r="C13" s="373">
        <v>2</v>
      </c>
      <c r="D13" s="373">
        <v>16</v>
      </c>
    </row>
    <row r="14" spans="1:4" ht="18.75">
      <c r="A14" s="493"/>
      <c r="B14" s="374">
        <v>2007</v>
      </c>
      <c r="C14" s="376">
        <v>2</v>
      </c>
      <c r="D14" s="376">
        <v>11</v>
      </c>
    </row>
    <row r="15" spans="1:4" ht="18.75">
      <c r="A15" s="490" t="s">
        <v>1</v>
      </c>
      <c r="B15" s="371">
        <v>2009</v>
      </c>
      <c r="C15" s="372">
        <v>15</v>
      </c>
      <c r="D15" s="373">
        <v>3</v>
      </c>
    </row>
    <row r="16" spans="1:4" ht="18.75">
      <c r="A16" s="491" t="s">
        <v>18</v>
      </c>
      <c r="B16" s="371">
        <v>2008</v>
      </c>
      <c r="C16" s="373">
        <v>23</v>
      </c>
      <c r="D16" s="373">
        <v>2</v>
      </c>
    </row>
    <row r="17" spans="1:4" ht="18.75">
      <c r="A17" s="493"/>
      <c r="B17" s="374">
        <v>2007</v>
      </c>
      <c r="C17" s="376">
        <v>24</v>
      </c>
      <c r="D17" s="376">
        <v>19</v>
      </c>
    </row>
    <row r="18" spans="1:4" ht="18.75">
      <c r="A18" s="490" t="s">
        <v>12</v>
      </c>
      <c r="B18" s="371">
        <v>2009</v>
      </c>
      <c r="C18" s="372">
        <v>14</v>
      </c>
      <c r="D18" s="373">
        <v>14</v>
      </c>
    </row>
    <row r="19" spans="1:14" ht="18.75">
      <c r="A19" s="496" t="s">
        <v>12</v>
      </c>
      <c r="B19" s="371">
        <v>2008</v>
      </c>
      <c r="C19" s="373">
        <v>19</v>
      </c>
      <c r="D19" s="373">
        <v>22</v>
      </c>
      <c r="I19" s="377"/>
      <c r="J19" s="377"/>
      <c r="K19" s="377"/>
      <c r="L19" s="377"/>
      <c r="M19" s="377"/>
      <c r="N19" s="377"/>
    </row>
    <row r="20" spans="1:14" ht="18.75">
      <c r="A20" s="367"/>
      <c r="B20" s="374">
        <v>2007</v>
      </c>
      <c r="C20" s="376">
        <v>17</v>
      </c>
      <c r="D20" s="376">
        <v>17</v>
      </c>
      <c r="I20" s="377"/>
      <c r="J20" s="377"/>
      <c r="K20" s="377"/>
      <c r="L20" s="377"/>
      <c r="M20" s="377"/>
      <c r="N20" s="377"/>
    </row>
    <row r="21" spans="1:14" ht="18.75">
      <c r="A21" s="490" t="s">
        <v>179</v>
      </c>
      <c r="B21" s="371">
        <v>2009</v>
      </c>
      <c r="C21" s="372">
        <v>13</v>
      </c>
      <c r="D21" s="373">
        <v>24</v>
      </c>
      <c r="I21" s="377"/>
      <c r="J21" s="377"/>
      <c r="K21" s="377"/>
      <c r="L21" s="377"/>
      <c r="M21" s="377"/>
      <c r="N21" s="377"/>
    </row>
    <row r="22" spans="1:14" ht="18.75">
      <c r="A22" s="491" t="s">
        <v>179</v>
      </c>
      <c r="B22" s="371">
        <v>2008</v>
      </c>
      <c r="C22" s="373">
        <v>12</v>
      </c>
      <c r="D22" s="373">
        <v>23</v>
      </c>
      <c r="I22" s="377"/>
      <c r="J22" s="377"/>
      <c r="K22" s="377"/>
      <c r="L22" s="377"/>
      <c r="M22" s="377"/>
      <c r="N22" s="377"/>
    </row>
    <row r="23" spans="1:14" ht="18.75">
      <c r="A23" s="493"/>
      <c r="B23" s="374">
        <v>2007</v>
      </c>
      <c r="C23" s="376">
        <v>11</v>
      </c>
      <c r="D23" s="376">
        <v>23</v>
      </c>
      <c r="I23" s="377"/>
      <c r="J23" s="377"/>
      <c r="K23" s="377"/>
      <c r="L23" s="377"/>
      <c r="M23" s="377"/>
      <c r="N23" s="377"/>
    </row>
    <row r="24" spans="1:14" ht="18.75">
      <c r="A24" s="490" t="s">
        <v>17</v>
      </c>
      <c r="B24" s="371">
        <v>2009</v>
      </c>
      <c r="C24" s="372">
        <v>2</v>
      </c>
      <c r="D24" s="373">
        <v>1</v>
      </c>
      <c r="I24" s="377"/>
      <c r="J24" s="377"/>
      <c r="K24" s="377"/>
      <c r="L24" s="377"/>
      <c r="M24" s="377"/>
      <c r="N24" s="377"/>
    </row>
    <row r="25" spans="1:13" ht="18.75">
      <c r="A25" s="491" t="s">
        <v>17</v>
      </c>
      <c r="B25" s="371">
        <v>2008</v>
      </c>
      <c r="C25" s="373">
        <v>9</v>
      </c>
      <c r="D25" s="373">
        <v>1</v>
      </c>
      <c r="I25" s="378"/>
      <c r="J25" s="378"/>
      <c r="K25" s="378"/>
      <c r="L25" s="378"/>
      <c r="M25" s="378"/>
    </row>
    <row r="26" spans="1:13" ht="18.75">
      <c r="A26" s="493"/>
      <c r="B26" s="374">
        <v>2007</v>
      </c>
      <c r="C26" s="376">
        <v>9</v>
      </c>
      <c r="D26" s="376">
        <v>1</v>
      </c>
      <c r="I26" s="378"/>
      <c r="J26" s="378"/>
      <c r="K26" s="378"/>
      <c r="L26" s="378"/>
      <c r="M26" s="378"/>
    </row>
    <row r="27" spans="1:13" ht="18.75">
      <c r="A27" s="490" t="s">
        <v>6</v>
      </c>
      <c r="B27" s="371">
        <v>2009</v>
      </c>
      <c r="C27" s="372">
        <v>11</v>
      </c>
      <c r="D27" s="373">
        <v>8</v>
      </c>
      <c r="I27" s="377"/>
      <c r="J27" s="377"/>
      <c r="K27" s="377"/>
      <c r="L27" s="377"/>
      <c r="M27" s="377"/>
    </row>
    <row r="28" spans="1:13" ht="18.75">
      <c r="A28" s="491"/>
      <c r="B28" s="371">
        <v>2008</v>
      </c>
      <c r="C28" s="373">
        <v>4</v>
      </c>
      <c r="D28" s="373">
        <v>14</v>
      </c>
      <c r="I28" s="377"/>
      <c r="J28" s="377"/>
      <c r="K28" s="377"/>
      <c r="L28" s="377"/>
      <c r="M28" s="377"/>
    </row>
    <row r="29" spans="1:13" ht="18.75">
      <c r="A29" s="493"/>
      <c r="B29" s="374">
        <v>2007</v>
      </c>
      <c r="C29" s="376">
        <v>5</v>
      </c>
      <c r="D29" s="376">
        <v>6</v>
      </c>
      <c r="I29" s="377"/>
      <c r="J29" s="377"/>
      <c r="K29" s="377"/>
      <c r="L29" s="377"/>
      <c r="M29" s="377"/>
    </row>
    <row r="30" spans="1:13" ht="18.75">
      <c r="A30" s="490" t="s">
        <v>20</v>
      </c>
      <c r="B30" s="371">
        <v>2009</v>
      </c>
      <c r="C30" s="372">
        <v>10</v>
      </c>
      <c r="D30" s="373">
        <v>20</v>
      </c>
      <c r="I30" s="377"/>
      <c r="J30" s="377"/>
      <c r="K30" s="377"/>
      <c r="L30" s="377"/>
      <c r="M30" s="377"/>
    </row>
    <row r="31" spans="1:13" ht="18.75">
      <c r="A31" s="491"/>
      <c r="B31" s="371">
        <v>2008</v>
      </c>
      <c r="C31" s="373">
        <v>10</v>
      </c>
      <c r="D31" s="373">
        <v>19</v>
      </c>
      <c r="I31" s="377"/>
      <c r="J31" s="377"/>
      <c r="K31" s="377"/>
      <c r="L31" s="377"/>
      <c r="M31" s="377"/>
    </row>
    <row r="32" spans="1:13" ht="18.75">
      <c r="A32" s="492"/>
      <c r="B32" s="374">
        <v>2007</v>
      </c>
      <c r="C32" s="376">
        <v>10</v>
      </c>
      <c r="D32" s="376">
        <v>22</v>
      </c>
      <c r="I32" s="377"/>
      <c r="J32" s="377"/>
      <c r="K32" s="377"/>
      <c r="L32" s="377"/>
      <c r="M32" s="377"/>
    </row>
    <row r="33" spans="1:13" ht="18.75">
      <c r="A33" s="490" t="s">
        <v>16</v>
      </c>
      <c r="B33" s="371">
        <v>2009</v>
      </c>
      <c r="C33" s="372">
        <v>17</v>
      </c>
      <c r="D33" s="373">
        <v>6</v>
      </c>
      <c r="I33" s="377"/>
      <c r="J33" s="377"/>
      <c r="K33" s="377"/>
      <c r="L33" s="377"/>
      <c r="M33" s="377"/>
    </row>
    <row r="34" spans="1:13" ht="18.75">
      <c r="A34" s="491"/>
      <c r="B34" s="371">
        <v>2008</v>
      </c>
      <c r="C34" s="373">
        <v>1</v>
      </c>
      <c r="D34" s="373">
        <v>6</v>
      </c>
      <c r="I34" s="377"/>
      <c r="J34" s="377"/>
      <c r="K34" s="377"/>
      <c r="L34" s="377"/>
      <c r="M34" s="377"/>
    </row>
    <row r="35" spans="1:13" ht="18.75">
      <c r="A35" s="493"/>
      <c r="B35" s="374">
        <v>2007</v>
      </c>
      <c r="C35" s="376">
        <v>1</v>
      </c>
      <c r="D35" s="376">
        <v>15</v>
      </c>
      <c r="I35" s="377"/>
      <c r="J35" s="377"/>
      <c r="K35" s="377"/>
      <c r="L35" s="377"/>
      <c r="M35" s="377"/>
    </row>
    <row r="36" spans="1:13" ht="18.75">
      <c r="A36" s="490" t="s">
        <v>4</v>
      </c>
      <c r="B36" s="371">
        <v>2009</v>
      </c>
      <c r="C36" s="372">
        <v>3</v>
      </c>
      <c r="D36" s="373">
        <v>5</v>
      </c>
      <c r="I36" s="377"/>
      <c r="J36" s="377"/>
      <c r="K36" s="377"/>
      <c r="L36" s="377"/>
      <c r="M36" s="377"/>
    </row>
    <row r="37" spans="1:13" ht="18.75">
      <c r="A37" s="491"/>
      <c r="B37" s="371">
        <v>2008</v>
      </c>
      <c r="C37" s="373">
        <v>6</v>
      </c>
      <c r="D37" s="373">
        <v>13</v>
      </c>
      <c r="I37" s="377"/>
      <c r="J37" s="377"/>
      <c r="K37" s="377"/>
      <c r="L37" s="377"/>
      <c r="M37" s="377"/>
    </row>
    <row r="38" spans="1:13" ht="18.75">
      <c r="A38" s="493"/>
      <c r="B38" s="374">
        <v>2007</v>
      </c>
      <c r="C38" s="376">
        <v>7</v>
      </c>
      <c r="D38" s="376">
        <v>9</v>
      </c>
      <c r="I38" s="377"/>
      <c r="J38" s="377"/>
      <c r="K38" s="377"/>
      <c r="L38" s="377"/>
      <c r="M38" s="377"/>
    </row>
    <row r="39" spans="1:13" ht="18.75">
      <c r="A39" s="490" t="s">
        <v>22</v>
      </c>
      <c r="B39" s="371">
        <v>2009</v>
      </c>
      <c r="C39" s="372">
        <v>22</v>
      </c>
      <c r="D39" s="373">
        <v>13</v>
      </c>
      <c r="I39" s="377"/>
      <c r="J39" s="377"/>
      <c r="K39" s="377"/>
      <c r="L39" s="377"/>
      <c r="M39" s="377"/>
    </row>
    <row r="40" spans="1:13" ht="18.75">
      <c r="A40" s="491" t="s">
        <v>22</v>
      </c>
      <c r="B40" s="371">
        <v>2008</v>
      </c>
      <c r="C40" s="373">
        <v>15</v>
      </c>
      <c r="D40" s="373">
        <v>15</v>
      </c>
      <c r="I40" s="377"/>
      <c r="J40" s="377"/>
      <c r="K40" s="377"/>
      <c r="L40" s="377"/>
      <c r="M40" s="377"/>
    </row>
    <row r="41" spans="1:13" ht="18.75">
      <c r="A41" s="493"/>
      <c r="B41" s="374">
        <v>2007</v>
      </c>
      <c r="C41" s="376">
        <v>15</v>
      </c>
      <c r="D41" s="376">
        <v>14</v>
      </c>
      <c r="I41" s="377"/>
      <c r="J41" s="377"/>
      <c r="K41" s="377"/>
      <c r="L41" s="377"/>
      <c r="M41" s="377"/>
    </row>
    <row r="42" spans="1:13" ht="18.75">
      <c r="A42" s="490" t="s">
        <v>15</v>
      </c>
      <c r="B42" s="371">
        <v>2009</v>
      </c>
      <c r="C42" s="372">
        <v>21</v>
      </c>
      <c r="D42" s="373">
        <v>21</v>
      </c>
      <c r="I42" s="377"/>
      <c r="J42" s="377"/>
      <c r="K42" s="377"/>
      <c r="L42" s="377"/>
      <c r="M42" s="377"/>
    </row>
    <row r="43" spans="1:13" ht="18.75">
      <c r="A43" s="491"/>
      <c r="B43" s="371">
        <v>2008</v>
      </c>
      <c r="C43" s="373">
        <v>21</v>
      </c>
      <c r="D43" s="373">
        <v>9</v>
      </c>
      <c r="I43" s="377"/>
      <c r="J43" s="377"/>
      <c r="K43" s="377"/>
      <c r="L43" s="377"/>
      <c r="M43" s="377"/>
    </row>
    <row r="44" spans="1:13" ht="18.75">
      <c r="A44" s="493"/>
      <c r="B44" s="374">
        <v>2007</v>
      </c>
      <c r="C44" s="376">
        <v>25</v>
      </c>
      <c r="D44" s="376">
        <v>12</v>
      </c>
      <c r="I44" s="377"/>
      <c r="J44" s="377"/>
      <c r="K44" s="377"/>
      <c r="L44" s="377"/>
      <c r="M44" s="377"/>
    </row>
    <row r="45" spans="1:10" ht="18.75">
      <c r="A45" s="490" t="s">
        <v>3</v>
      </c>
      <c r="B45" s="371">
        <v>2009</v>
      </c>
      <c r="C45" s="372">
        <v>16</v>
      </c>
      <c r="D45" s="373">
        <v>23</v>
      </c>
      <c r="I45" s="377"/>
      <c r="J45" s="377"/>
    </row>
    <row r="46" spans="1:10" ht="18.75">
      <c r="A46" s="491"/>
      <c r="B46" s="371">
        <v>2008</v>
      </c>
      <c r="C46" s="373">
        <v>11</v>
      </c>
      <c r="D46" s="373">
        <v>20</v>
      </c>
      <c r="I46" s="377"/>
      <c r="J46" s="377"/>
    </row>
    <row r="47" spans="1:10" ht="18.75">
      <c r="A47" s="493"/>
      <c r="B47" s="374">
        <v>2007</v>
      </c>
      <c r="C47" s="376">
        <v>12</v>
      </c>
      <c r="D47" s="376">
        <v>20</v>
      </c>
      <c r="I47" s="377"/>
      <c r="J47" s="377"/>
    </row>
    <row r="48" spans="1:10" ht="18.75" customHeight="1">
      <c r="A48" s="490" t="s">
        <v>14</v>
      </c>
      <c r="B48" s="371">
        <v>2009</v>
      </c>
      <c r="C48" s="372">
        <v>15</v>
      </c>
      <c r="D48" s="373">
        <v>7</v>
      </c>
      <c r="I48" s="377"/>
      <c r="J48" s="377"/>
    </row>
    <row r="49" spans="1:10" ht="18.75" customHeight="1">
      <c r="A49" s="491"/>
      <c r="B49" s="371">
        <v>2008</v>
      </c>
      <c r="C49" s="373">
        <v>14</v>
      </c>
      <c r="D49" s="373">
        <v>3</v>
      </c>
      <c r="I49" s="377"/>
      <c r="J49" s="377"/>
    </row>
    <row r="50" spans="1:10" ht="18.75" customHeight="1">
      <c r="A50" s="493"/>
      <c r="B50" s="374">
        <v>2007</v>
      </c>
      <c r="C50" s="376">
        <v>14</v>
      </c>
      <c r="D50" s="376">
        <v>13</v>
      </c>
      <c r="I50" s="377"/>
      <c r="J50" s="377"/>
    </row>
    <row r="51" spans="1:10" ht="18.75" customHeight="1">
      <c r="A51" s="490" t="s">
        <v>11</v>
      </c>
      <c r="B51" s="371">
        <v>2009</v>
      </c>
      <c r="C51" s="372">
        <v>9</v>
      </c>
      <c r="D51" s="373">
        <v>16</v>
      </c>
      <c r="I51" s="377"/>
      <c r="J51" s="377"/>
    </row>
    <row r="52" spans="1:10" ht="18.75" customHeight="1">
      <c r="A52" s="491"/>
      <c r="B52" s="371">
        <v>2008</v>
      </c>
      <c r="C52" s="373">
        <v>16</v>
      </c>
      <c r="D52" s="373">
        <v>10</v>
      </c>
      <c r="I52" s="377"/>
      <c r="J52" s="377"/>
    </row>
    <row r="53" spans="1:10" ht="18.75" customHeight="1">
      <c r="A53" s="493"/>
      <c r="B53" s="374">
        <v>2007</v>
      </c>
      <c r="C53" s="376">
        <v>16</v>
      </c>
      <c r="D53" s="376">
        <v>8</v>
      </c>
      <c r="I53" s="377"/>
      <c r="J53" s="377"/>
    </row>
    <row r="54" spans="1:10" ht="18.75" customHeight="1">
      <c r="A54" s="490" t="s">
        <v>19</v>
      </c>
      <c r="B54" s="371">
        <v>2009</v>
      </c>
      <c r="C54" s="372">
        <v>4</v>
      </c>
      <c r="D54" s="373">
        <v>4</v>
      </c>
      <c r="I54" s="377"/>
      <c r="J54" s="377"/>
    </row>
    <row r="55" spans="1:10" ht="18.75" customHeight="1">
      <c r="A55" s="491"/>
      <c r="B55" s="371">
        <v>2008</v>
      </c>
      <c r="C55" s="373">
        <v>5</v>
      </c>
      <c r="D55" s="373">
        <v>11</v>
      </c>
      <c r="I55" s="377"/>
      <c r="J55" s="377"/>
    </row>
    <row r="56" spans="1:10" ht="18.75" customHeight="1">
      <c r="A56" s="493"/>
      <c r="B56" s="374">
        <v>2007</v>
      </c>
      <c r="C56" s="376">
        <v>6</v>
      </c>
      <c r="D56" s="376">
        <v>5</v>
      </c>
      <c r="I56" s="377"/>
      <c r="J56" s="377"/>
    </row>
    <row r="57" spans="1:10" ht="18.75" customHeight="1">
      <c r="A57" s="490" t="s">
        <v>23</v>
      </c>
      <c r="B57" s="371">
        <v>2009</v>
      </c>
      <c r="C57" s="372">
        <v>18</v>
      </c>
      <c r="D57" s="373">
        <v>19</v>
      </c>
      <c r="I57" s="377"/>
      <c r="J57" s="377"/>
    </row>
    <row r="58" spans="1:10" ht="18.75" customHeight="1">
      <c r="A58" s="491"/>
      <c r="B58" s="371">
        <v>2008</v>
      </c>
      <c r="C58" s="373">
        <v>21</v>
      </c>
      <c r="D58" s="373">
        <v>21</v>
      </c>
      <c r="I58" s="377"/>
      <c r="J58" s="377"/>
    </row>
    <row r="59" spans="1:10" ht="18.75" customHeight="1">
      <c r="A59" s="493"/>
      <c r="B59" s="374">
        <v>2007</v>
      </c>
      <c r="C59" s="376">
        <v>19</v>
      </c>
      <c r="D59" s="376">
        <v>16</v>
      </c>
      <c r="I59" s="377"/>
      <c r="J59" s="377"/>
    </row>
    <row r="60" spans="1:10" ht="18.75" customHeight="1">
      <c r="A60" s="490" t="s">
        <v>9</v>
      </c>
      <c r="B60" s="371">
        <v>2009</v>
      </c>
      <c r="C60" s="372">
        <v>23</v>
      </c>
      <c r="D60" s="373">
        <v>22</v>
      </c>
      <c r="I60" s="377"/>
      <c r="J60" s="377"/>
    </row>
    <row r="61" spans="1:10" ht="18.75" customHeight="1">
      <c r="A61" s="491"/>
      <c r="B61" s="371">
        <v>2008</v>
      </c>
      <c r="C61" s="373">
        <v>18</v>
      </c>
      <c r="D61" s="373">
        <v>24</v>
      </c>
      <c r="I61" s="377"/>
      <c r="J61" s="377"/>
    </row>
    <row r="62" spans="1:10" ht="18.75" customHeight="1">
      <c r="A62" s="492"/>
      <c r="B62" s="374">
        <v>2007</v>
      </c>
      <c r="C62" s="376">
        <v>22</v>
      </c>
      <c r="D62" s="376">
        <v>23</v>
      </c>
      <c r="I62" s="377"/>
      <c r="J62" s="377"/>
    </row>
    <row r="63" spans="1:10" ht="18.75" customHeight="1">
      <c r="A63" s="490" t="s">
        <v>24</v>
      </c>
      <c r="B63" s="371">
        <v>2009</v>
      </c>
      <c r="C63" s="372">
        <v>1</v>
      </c>
      <c r="D63" s="373">
        <v>9</v>
      </c>
      <c r="I63" s="377"/>
      <c r="J63" s="377"/>
    </row>
    <row r="64" spans="1:10" ht="18.75" customHeight="1">
      <c r="A64" s="491"/>
      <c r="B64" s="371">
        <v>2008</v>
      </c>
      <c r="C64" s="373">
        <v>8</v>
      </c>
      <c r="D64" s="373">
        <v>8</v>
      </c>
      <c r="I64" s="377"/>
      <c r="J64" s="377"/>
    </row>
    <row r="65" spans="1:10" ht="18.75" customHeight="1">
      <c r="A65" s="493"/>
      <c r="B65" s="374">
        <v>2007</v>
      </c>
      <c r="C65" s="376">
        <v>8</v>
      </c>
      <c r="D65" s="376">
        <v>10</v>
      </c>
      <c r="I65" s="377"/>
      <c r="J65" s="377"/>
    </row>
    <row r="66" spans="1:4" ht="18.75" customHeight="1">
      <c r="A66" s="490" t="s">
        <v>8</v>
      </c>
      <c r="B66" s="371">
        <v>2009</v>
      </c>
      <c r="C66" s="372">
        <v>12</v>
      </c>
      <c r="D66" s="373">
        <v>24</v>
      </c>
    </row>
    <row r="67" spans="1:4" ht="18.75" customHeight="1">
      <c r="A67" s="491"/>
      <c r="B67" s="371">
        <v>2008</v>
      </c>
      <c r="C67" s="373">
        <v>7</v>
      </c>
      <c r="D67" s="373">
        <v>18</v>
      </c>
    </row>
    <row r="68" spans="1:4" ht="18.75" customHeight="1">
      <c r="A68" s="493"/>
      <c r="B68" s="374">
        <v>2007</v>
      </c>
      <c r="C68" s="376">
        <v>4</v>
      </c>
      <c r="D68" s="376">
        <v>23</v>
      </c>
    </row>
    <row r="69" spans="1:4" ht="18.75" customHeight="1">
      <c r="A69" s="490" t="s">
        <v>2</v>
      </c>
      <c r="B69" s="371">
        <v>2009</v>
      </c>
      <c r="C69" s="372">
        <v>19</v>
      </c>
      <c r="D69" s="373">
        <v>18</v>
      </c>
    </row>
    <row r="70" spans="1:4" ht="18.75" customHeight="1">
      <c r="A70" s="491"/>
      <c r="B70" s="371">
        <v>2008</v>
      </c>
      <c r="C70" s="373">
        <v>21</v>
      </c>
      <c r="D70" s="373">
        <v>7</v>
      </c>
    </row>
    <row r="71" spans="1:4" ht="18.75" customHeight="1">
      <c r="A71" s="493"/>
      <c r="B71" s="374">
        <v>2007</v>
      </c>
      <c r="C71" s="376">
        <v>20</v>
      </c>
      <c r="D71" s="376">
        <v>3</v>
      </c>
    </row>
    <row r="72" spans="1:4" ht="18.75" customHeight="1">
      <c r="A72" s="490" t="s">
        <v>68</v>
      </c>
      <c r="B72" s="371">
        <v>2009</v>
      </c>
      <c r="C72" s="372">
        <v>20</v>
      </c>
      <c r="D72" s="373">
        <v>2</v>
      </c>
    </row>
    <row r="73" spans="1:4" ht="18.75" customHeight="1">
      <c r="A73" s="491"/>
      <c r="B73" s="371">
        <v>2008</v>
      </c>
      <c r="C73" s="373">
        <v>3</v>
      </c>
      <c r="D73" s="373">
        <v>4</v>
      </c>
    </row>
    <row r="74" spans="1:4" ht="18.75" customHeight="1">
      <c r="A74" s="493"/>
      <c r="B74" s="374">
        <v>2007</v>
      </c>
      <c r="C74" s="376">
        <v>3</v>
      </c>
      <c r="D74" s="376">
        <v>4</v>
      </c>
    </row>
    <row r="75" spans="1:4" ht="18.75" customHeight="1">
      <c r="A75" s="490" t="s">
        <v>0</v>
      </c>
      <c r="B75" s="371">
        <v>2009</v>
      </c>
      <c r="C75" s="372">
        <v>20</v>
      </c>
      <c r="D75" s="373">
        <v>17</v>
      </c>
    </row>
    <row r="76" spans="1:4" ht="18.75" customHeight="1">
      <c r="A76" s="491"/>
      <c r="B76" s="371">
        <v>2008</v>
      </c>
      <c r="C76" s="373">
        <v>17</v>
      </c>
      <c r="D76" s="373">
        <v>12</v>
      </c>
    </row>
    <row r="77" spans="1:4" ht="18.75" customHeight="1">
      <c r="A77" s="493"/>
      <c r="B77" s="374">
        <v>2007</v>
      </c>
      <c r="C77" s="376">
        <v>18</v>
      </c>
      <c r="D77" s="376">
        <v>18</v>
      </c>
    </row>
    <row r="78" spans="1:4" ht="18.75" customHeight="1">
      <c r="A78" s="490" t="s">
        <v>72</v>
      </c>
      <c r="B78" s="371">
        <v>2009</v>
      </c>
      <c r="C78" s="372">
        <v>1</v>
      </c>
      <c r="D78" s="373">
        <v>2</v>
      </c>
    </row>
    <row r="79" spans="1:4" ht="18.75" customHeight="1">
      <c r="A79" s="491"/>
      <c r="B79" s="371">
        <v>2008</v>
      </c>
      <c r="C79" s="373">
        <v>2</v>
      </c>
      <c r="D79" s="373">
        <v>2</v>
      </c>
    </row>
    <row r="80" spans="1:4" ht="18.75" customHeight="1">
      <c r="A80" s="493"/>
      <c r="B80" s="374">
        <v>2007</v>
      </c>
      <c r="C80" s="376">
        <v>2</v>
      </c>
      <c r="D80" s="376">
        <v>2</v>
      </c>
    </row>
    <row r="81" spans="1:4" ht="18.75" customHeight="1">
      <c r="A81" s="490" t="s">
        <v>73</v>
      </c>
      <c r="B81" s="371">
        <v>2009</v>
      </c>
      <c r="C81" s="372">
        <v>3</v>
      </c>
      <c r="D81" s="373">
        <v>3</v>
      </c>
    </row>
    <row r="82" spans="1:4" ht="18.75" customHeight="1">
      <c r="A82" s="491"/>
      <c r="B82" s="371">
        <v>2008</v>
      </c>
      <c r="C82" s="373">
        <v>5</v>
      </c>
      <c r="D82" s="373">
        <v>3</v>
      </c>
    </row>
    <row r="83" spans="1:4" ht="18.75" customHeight="1">
      <c r="A83" s="493"/>
      <c r="B83" s="374">
        <v>2007</v>
      </c>
      <c r="C83" s="376">
        <v>5</v>
      </c>
      <c r="D83" s="376">
        <v>3</v>
      </c>
    </row>
    <row r="84" spans="1:4" ht="18.75" customHeight="1">
      <c r="A84" s="490" t="s">
        <v>74</v>
      </c>
      <c r="B84" s="371">
        <v>2009</v>
      </c>
      <c r="C84" s="372">
        <v>2</v>
      </c>
      <c r="D84" s="373">
        <v>4</v>
      </c>
    </row>
    <row r="85" spans="1:4" ht="18.75" customHeight="1">
      <c r="A85" s="491"/>
      <c r="B85" s="371">
        <v>2008</v>
      </c>
      <c r="C85" s="373">
        <v>1</v>
      </c>
      <c r="D85" s="373">
        <v>5</v>
      </c>
    </row>
    <row r="86" spans="1:4" ht="18.75" customHeight="1">
      <c r="A86" s="493"/>
      <c r="B86" s="374">
        <v>2007</v>
      </c>
      <c r="C86" s="376">
        <v>1</v>
      </c>
      <c r="D86" s="376">
        <v>5</v>
      </c>
    </row>
    <row r="87" spans="1:4" ht="18.75" customHeight="1">
      <c r="A87" s="490" t="s">
        <v>75</v>
      </c>
      <c r="B87" s="371">
        <v>2009</v>
      </c>
      <c r="C87" s="372">
        <v>4</v>
      </c>
      <c r="D87" s="373">
        <v>1</v>
      </c>
    </row>
    <row r="88" spans="1:4" ht="18.75" customHeight="1">
      <c r="A88" s="491"/>
      <c r="B88" s="371">
        <v>2008</v>
      </c>
      <c r="C88" s="373">
        <v>4</v>
      </c>
      <c r="D88" s="373">
        <v>1</v>
      </c>
    </row>
    <row r="89" spans="1:4" ht="18.75" customHeight="1">
      <c r="A89" s="493"/>
      <c r="B89" s="374">
        <v>2007</v>
      </c>
      <c r="C89" s="376">
        <v>4</v>
      </c>
      <c r="D89" s="376">
        <v>1</v>
      </c>
    </row>
    <row r="90" spans="1:4" ht="18.75" customHeight="1">
      <c r="A90" s="490" t="s">
        <v>76</v>
      </c>
      <c r="B90" s="371">
        <v>2009</v>
      </c>
      <c r="C90" s="372">
        <v>5</v>
      </c>
      <c r="D90" s="373">
        <v>5</v>
      </c>
    </row>
    <row r="91" spans="1:4" ht="18.75" customHeight="1">
      <c r="A91" s="491"/>
      <c r="B91" s="371">
        <v>2008</v>
      </c>
      <c r="C91" s="373">
        <v>3</v>
      </c>
      <c r="D91" s="373">
        <v>4</v>
      </c>
    </row>
    <row r="92" spans="1:4" ht="18.75">
      <c r="A92" s="492"/>
      <c r="B92" s="374">
        <v>2007</v>
      </c>
      <c r="C92" s="376">
        <v>3</v>
      </c>
      <c r="D92" s="376">
        <v>4</v>
      </c>
    </row>
  </sheetData>
  <sheetProtection/>
  <mergeCells count="31">
    <mergeCell ref="A18:A19"/>
    <mergeCell ref="A21:A23"/>
    <mergeCell ref="A1:D1"/>
    <mergeCell ref="A3:A5"/>
    <mergeCell ref="A6:A8"/>
    <mergeCell ref="A9:A11"/>
    <mergeCell ref="A12:A14"/>
    <mergeCell ref="A15:A17"/>
    <mergeCell ref="A66:A68"/>
    <mergeCell ref="A69:A71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24:A26"/>
    <mergeCell ref="A27:A29"/>
    <mergeCell ref="A30:A32"/>
    <mergeCell ref="A33:A35"/>
    <mergeCell ref="A90:A92"/>
    <mergeCell ref="A72:A74"/>
    <mergeCell ref="A75:A77"/>
    <mergeCell ref="A78:A80"/>
    <mergeCell ref="A81:A83"/>
    <mergeCell ref="A84:A86"/>
    <mergeCell ref="A87:A8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&amp;R3</oddHeader>
  </headerFooter>
  <rowBreaks count="2" manualBreakCount="2">
    <brk id="32" max="255" man="1"/>
    <brk id="62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O77"/>
  <sheetViews>
    <sheetView zoomScalePageLayoutView="0" workbookViewId="0" topLeftCell="A52">
      <selection activeCell="E79" sqref="E79"/>
    </sheetView>
  </sheetViews>
  <sheetFormatPr defaultColWidth="8.00390625" defaultRowHeight="12.75"/>
  <cols>
    <col min="1" max="1" width="21.75390625" style="368" customWidth="1"/>
    <col min="2" max="2" width="9.25390625" style="368" customWidth="1"/>
    <col min="3" max="3" width="10.875" style="368" customWidth="1"/>
    <col min="4" max="4" width="11.375" style="368" customWidth="1"/>
    <col min="5" max="5" width="11.00390625" style="368" customWidth="1"/>
    <col min="6" max="6" width="10.125" style="368" customWidth="1"/>
    <col min="7" max="9" width="8.00390625" style="368" customWidth="1"/>
    <col min="10" max="10" width="17.25390625" style="368" customWidth="1"/>
    <col min="11" max="11" width="15.375" style="368" customWidth="1"/>
    <col min="12" max="16384" width="8.00390625" style="368" customWidth="1"/>
  </cols>
  <sheetData>
    <row r="1" spans="1:6" ht="39.75" customHeight="1">
      <c r="A1" s="494" t="s">
        <v>184</v>
      </c>
      <c r="B1" s="494"/>
      <c r="C1" s="498"/>
      <c r="D1" s="498"/>
      <c r="E1" s="498"/>
      <c r="F1" s="499"/>
    </row>
    <row r="2" spans="1:6" ht="184.5" customHeight="1">
      <c r="A2" s="369" t="s">
        <v>181</v>
      </c>
      <c r="B2" s="370" t="s">
        <v>335</v>
      </c>
      <c r="C2" s="370" t="s">
        <v>243</v>
      </c>
      <c r="D2" s="370" t="s">
        <v>185</v>
      </c>
      <c r="E2" s="370" t="s">
        <v>186</v>
      </c>
      <c r="F2" s="370" t="s">
        <v>187</v>
      </c>
    </row>
    <row r="3" spans="1:6" ht="18.75" customHeight="1">
      <c r="A3" s="490" t="s">
        <v>13</v>
      </c>
      <c r="B3" s="371">
        <v>2009</v>
      </c>
      <c r="C3" s="372">
        <v>12</v>
      </c>
      <c r="D3" s="372">
        <v>3</v>
      </c>
      <c r="E3" s="372">
        <v>2</v>
      </c>
      <c r="F3" s="372">
        <v>6</v>
      </c>
    </row>
    <row r="4" spans="1:6" ht="18.75" customHeight="1">
      <c r="A4" s="496"/>
      <c r="B4" s="371">
        <v>2008</v>
      </c>
      <c r="C4" s="373">
        <v>11</v>
      </c>
      <c r="D4" s="373">
        <v>3</v>
      </c>
      <c r="E4" s="373">
        <v>2</v>
      </c>
      <c r="F4" s="373">
        <v>5</v>
      </c>
    </row>
    <row r="5" spans="1:6" ht="18.75" customHeight="1">
      <c r="A5" s="497"/>
      <c r="B5" s="374">
        <v>2007</v>
      </c>
      <c r="C5" s="375">
        <v>12</v>
      </c>
      <c r="D5" s="375">
        <v>3</v>
      </c>
      <c r="E5" s="375">
        <v>2</v>
      </c>
      <c r="F5" s="375">
        <v>4</v>
      </c>
    </row>
    <row r="6" spans="1:6" ht="18.75">
      <c r="A6" s="490" t="s">
        <v>21</v>
      </c>
      <c r="B6" s="371">
        <v>2009</v>
      </c>
      <c r="C6" s="372">
        <v>8</v>
      </c>
      <c r="D6" s="372">
        <v>1</v>
      </c>
      <c r="E6" s="372">
        <v>3</v>
      </c>
      <c r="F6" s="372">
        <v>1</v>
      </c>
    </row>
    <row r="7" spans="1:6" ht="18.75">
      <c r="A7" s="496"/>
      <c r="B7" s="371">
        <v>2008</v>
      </c>
      <c r="C7" s="373">
        <v>7</v>
      </c>
      <c r="D7" s="373">
        <v>2</v>
      </c>
      <c r="E7" s="373">
        <v>4</v>
      </c>
      <c r="F7" s="373">
        <v>1</v>
      </c>
    </row>
    <row r="8" spans="1:6" ht="18.75">
      <c r="A8" s="497"/>
      <c r="B8" s="374">
        <v>2007</v>
      </c>
      <c r="C8" s="375">
        <v>6</v>
      </c>
      <c r="D8" s="375">
        <v>2</v>
      </c>
      <c r="E8" s="375">
        <v>5</v>
      </c>
      <c r="F8" s="375">
        <v>1</v>
      </c>
    </row>
    <row r="9" spans="1:6" ht="18.75">
      <c r="A9" s="490" t="s">
        <v>10</v>
      </c>
      <c r="B9" s="371">
        <v>2009</v>
      </c>
      <c r="C9" s="372">
        <v>9</v>
      </c>
      <c r="D9" s="373">
        <v>4</v>
      </c>
      <c r="E9" s="373">
        <v>1</v>
      </c>
      <c r="F9" s="372">
        <v>4</v>
      </c>
    </row>
    <row r="10" spans="1:6" ht="18.75">
      <c r="A10" s="496"/>
      <c r="B10" s="371">
        <v>2008</v>
      </c>
      <c r="C10" s="373">
        <v>9</v>
      </c>
      <c r="D10" s="373">
        <v>4</v>
      </c>
      <c r="E10" s="373">
        <v>1</v>
      </c>
      <c r="F10" s="373">
        <v>4</v>
      </c>
    </row>
    <row r="11" spans="1:6" ht="18.75">
      <c r="A11" s="497"/>
      <c r="B11" s="374">
        <v>2007</v>
      </c>
      <c r="C11" s="375">
        <v>11</v>
      </c>
      <c r="D11" s="375">
        <v>5</v>
      </c>
      <c r="E11" s="375">
        <v>1</v>
      </c>
      <c r="F11" s="375">
        <v>7</v>
      </c>
    </row>
    <row r="12" spans="1:6" ht="18.75">
      <c r="A12" s="490" t="s">
        <v>18</v>
      </c>
      <c r="B12" s="371">
        <v>2009</v>
      </c>
      <c r="C12" s="372">
        <v>11</v>
      </c>
      <c r="D12" s="373">
        <v>10</v>
      </c>
      <c r="E12" s="373">
        <v>6</v>
      </c>
      <c r="F12" s="372">
        <v>12</v>
      </c>
    </row>
    <row r="13" spans="1:6" ht="18.75">
      <c r="A13" s="496"/>
      <c r="B13" s="371">
        <v>2008</v>
      </c>
      <c r="C13" s="373">
        <v>10</v>
      </c>
      <c r="D13" s="373">
        <v>10</v>
      </c>
      <c r="E13" s="373">
        <v>8</v>
      </c>
      <c r="F13" s="373">
        <v>12</v>
      </c>
    </row>
    <row r="14" spans="1:6" ht="18.75">
      <c r="A14" s="497"/>
      <c r="B14" s="374">
        <v>2007</v>
      </c>
      <c r="C14" s="375">
        <v>8</v>
      </c>
      <c r="D14" s="375">
        <v>10</v>
      </c>
      <c r="E14" s="375">
        <v>7</v>
      </c>
      <c r="F14" s="375">
        <v>12</v>
      </c>
    </row>
    <row r="15" spans="1:6" ht="18.75">
      <c r="A15" s="490" t="s">
        <v>1</v>
      </c>
      <c r="B15" s="371">
        <v>2009</v>
      </c>
      <c r="C15" s="372">
        <v>1</v>
      </c>
      <c r="D15" s="373">
        <v>8</v>
      </c>
      <c r="E15" s="373">
        <v>14</v>
      </c>
      <c r="F15" s="372">
        <v>7</v>
      </c>
    </row>
    <row r="16" spans="1:6" ht="18.75">
      <c r="A16" s="496" t="s">
        <v>18</v>
      </c>
      <c r="B16" s="371">
        <v>2008</v>
      </c>
      <c r="C16" s="373">
        <v>1</v>
      </c>
      <c r="D16" s="373">
        <v>8</v>
      </c>
      <c r="E16" s="373">
        <v>17</v>
      </c>
      <c r="F16" s="373">
        <v>6</v>
      </c>
    </row>
    <row r="17" spans="1:6" ht="18.75">
      <c r="A17" s="497"/>
      <c r="B17" s="374">
        <v>2007</v>
      </c>
      <c r="C17" s="375">
        <v>2</v>
      </c>
      <c r="D17" s="375">
        <v>7</v>
      </c>
      <c r="E17" s="375">
        <v>16</v>
      </c>
      <c r="F17" s="375">
        <v>5</v>
      </c>
    </row>
    <row r="18" spans="1:6" ht="18.75">
      <c r="A18" s="490" t="s">
        <v>12</v>
      </c>
      <c r="B18" s="371">
        <v>2009</v>
      </c>
      <c r="C18" s="372">
        <v>19</v>
      </c>
      <c r="D18" s="373">
        <v>17</v>
      </c>
      <c r="E18" s="373">
        <v>10</v>
      </c>
      <c r="F18" s="372">
        <v>20</v>
      </c>
    </row>
    <row r="19" spans="1:15" ht="18.75">
      <c r="A19" s="496" t="s">
        <v>12</v>
      </c>
      <c r="B19" s="371">
        <v>2008</v>
      </c>
      <c r="C19" s="373">
        <v>20</v>
      </c>
      <c r="D19" s="373">
        <v>15</v>
      </c>
      <c r="E19" s="373">
        <v>9</v>
      </c>
      <c r="F19" s="373">
        <v>21</v>
      </c>
      <c r="J19" s="377"/>
      <c r="K19" s="377"/>
      <c r="L19" s="377"/>
      <c r="M19" s="377"/>
      <c r="N19" s="377"/>
      <c r="O19" s="377"/>
    </row>
    <row r="20" spans="1:15" ht="18.75">
      <c r="A20" s="497"/>
      <c r="B20" s="374">
        <v>2007</v>
      </c>
      <c r="C20" s="375">
        <v>19</v>
      </c>
      <c r="D20" s="375">
        <v>16</v>
      </c>
      <c r="E20" s="375">
        <v>3</v>
      </c>
      <c r="F20" s="375">
        <v>21</v>
      </c>
      <c r="J20" s="377"/>
      <c r="K20" s="377"/>
      <c r="L20" s="377"/>
      <c r="M20" s="377"/>
      <c r="N20" s="377"/>
      <c r="O20" s="377"/>
    </row>
    <row r="21" spans="1:15" ht="18.75">
      <c r="A21" s="490" t="s">
        <v>179</v>
      </c>
      <c r="B21" s="371">
        <v>2009</v>
      </c>
      <c r="C21" s="372">
        <v>14</v>
      </c>
      <c r="D21" s="373">
        <v>13</v>
      </c>
      <c r="E21" s="373">
        <v>11</v>
      </c>
      <c r="F21" s="372">
        <v>13</v>
      </c>
      <c r="J21" s="377"/>
      <c r="K21" s="377"/>
      <c r="L21" s="377"/>
      <c r="M21" s="377"/>
      <c r="N21" s="377"/>
      <c r="O21" s="377"/>
    </row>
    <row r="22" spans="1:15" ht="18.75">
      <c r="A22" s="496" t="s">
        <v>179</v>
      </c>
      <c r="B22" s="371">
        <v>2008</v>
      </c>
      <c r="C22" s="373">
        <v>13</v>
      </c>
      <c r="D22" s="373">
        <v>13</v>
      </c>
      <c r="E22" s="373">
        <v>11</v>
      </c>
      <c r="F22" s="373">
        <v>14</v>
      </c>
      <c r="J22" s="377"/>
      <c r="K22" s="377"/>
      <c r="L22" s="377"/>
      <c r="M22" s="377"/>
      <c r="N22" s="377"/>
      <c r="O22" s="377"/>
    </row>
    <row r="23" spans="1:15" ht="18.75">
      <c r="A23" s="497"/>
      <c r="B23" s="374">
        <v>2007</v>
      </c>
      <c r="C23" s="375">
        <v>14</v>
      </c>
      <c r="D23" s="375">
        <v>13</v>
      </c>
      <c r="E23" s="375">
        <v>10</v>
      </c>
      <c r="F23" s="375">
        <v>14</v>
      </c>
      <c r="J23" s="377"/>
      <c r="K23" s="377"/>
      <c r="L23" s="377"/>
      <c r="M23" s="377"/>
      <c r="N23" s="377"/>
      <c r="O23" s="377"/>
    </row>
    <row r="24" spans="1:15" ht="18.75">
      <c r="A24" s="490" t="s">
        <v>17</v>
      </c>
      <c r="B24" s="371">
        <v>2009</v>
      </c>
      <c r="C24" s="372">
        <v>2</v>
      </c>
      <c r="D24" s="373">
        <v>7</v>
      </c>
      <c r="E24" s="373">
        <v>4</v>
      </c>
      <c r="F24" s="372">
        <v>8</v>
      </c>
      <c r="J24" s="377"/>
      <c r="K24" s="377"/>
      <c r="L24" s="377"/>
      <c r="M24" s="377"/>
      <c r="N24" s="377"/>
      <c r="O24" s="377"/>
    </row>
    <row r="25" spans="1:14" ht="18.75">
      <c r="A25" s="496" t="s">
        <v>17</v>
      </c>
      <c r="B25" s="371">
        <v>2008</v>
      </c>
      <c r="C25" s="373">
        <v>2</v>
      </c>
      <c r="D25" s="373">
        <v>7</v>
      </c>
      <c r="E25" s="373">
        <v>7</v>
      </c>
      <c r="F25" s="373">
        <v>8</v>
      </c>
      <c r="J25" s="378"/>
      <c r="K25" s="378"/>
      <c r="L25" s="378"/>
      <c r="M25" s="378"/>
      <c r="N25" s="378"/>
    </row>
    <row r="26" spans="1:14" ht="18.75">
      <c r="A26" s="497"/>
      <c r="B26" s="374">
        <v>2007</v>
      </c>
      <c r="C26" s="375">
        <v>1</v>
      </c>
      <c r="D26" s="375">
        <v>8</v>
      </c>
      <c r="E26" s="375">
        <v>13</v>
      </c>
      <c r="F26" s="375">
        <v>9</v>
      </c>
      <c r="J26" s="378"/>
      <c r="K26" s="378"/>
      <c r="L26" s="378"/>
      <c r="M26" s="378"/>
      <c r="N26" s="378"/>
    </row>
    <row r="27" spans="1:14" ht="18.75">
      <c r="A27" s="490" t="s">
        <v>6</v>
      </c>
      <c r="B27" s="371">
        <v>2009</v>
      </c>
      <c r="C27" s="372">
        <v>16</v>
      </c>
      <c r="D27" s="373">
        <v>14</v>
      </c>
      <c r="E27" s="373">
        <v>4</v>
      </c>
      <c r="F27" s="372">
        <v>17</v>
      </c>
      <c r="J27" s="377"/>
      <c r="K27" s="377"/>
      <c r="L27" s="377"/>
      <c r="M27" s="377"/>
      <c r="N27" s="377"/>
    </row>
    <row r="28" spans="1:14" ht="18.75">
      <c r="A28" s="496"/>
      <c r="B28" s="371">
        <v>2008</v>
      </c>
      <c r="C28" s="373">
        <v>15</v>
      </c>
      <c r="D28" s="373">
        <v>14</v>
      </c>
      <c r="E28" s="373">
        <v>6</v>
      </c>
      <c r="F28" s="373">
        <v>16</v>
      </c>
      <c r="J28" s="377"/>
      <c r="K28" s="377"/>
      <c r="L28" s="377"/>
      <c r="M28" s="377"/>
      <c r="N28" s="377"/>
    </row>
    <row r="29" spans="1:14" ht="18.75">
      <c r="A29" s="497"/>
      <c r="B29" s="374">
        <v>2007</v>
      </c>
      <c r="C29" s="375">
        <v>16</v>
      </c>
      <c r="D29" s="375">
        <v>14</v>
      </c>
      <c r="E29" s="375">
        <v>8</v>
      </c>
      <c r="F29" s="375">
        <v>17</v>
      </c>
      <c r="J29" s="377"/>
      <c r="K29" s="377"/>
      <c r="L29" s="377"/>
      <c r="M29" s="377"/>
      <c r="N29" s="377"/>
    </row>
    <row r="30" spans="1:14" ht="18.75">
      <c r="A30" s="490" t="s">
        <v>20</v>
      </c>
      <c r="B30" s="371">
        <v>2009</v>
      </c>
      <c r="C30" s="372">
        <v>25</v>
      </c>
      <c r="D30" s="373">
        <v>25</v>
      </c>
      <c r="E30" s="373">
        <v>18</v>
      </c>
      <c r="F30" s="372">
        <v>25</v>
      </c>
      <c r="J30" s="377"/>
      <c r="K30" s="377"/>
      <c r="L30" s="377"/>
      <c r="M30" s="377"/>
      <c r="N30" s="377"/>
    </row>
    <row r="31" spans="1:14" ht="18.75">
      <c r="A31" s="496"/>
      <c r="B31" s="371">
        <v>2008</v>
      </c>
      <c r="C31" s="373">
        <v>25</v>
      </c>
      <c r="D31" s="373">
        <v>25</v>
      </c>
      <c r="E31" s="373">
        <v>18</v>
      </c>
      <c r="F31" s="373">
        <v>25</v>
      </c>
      <c r="J31" s="377"/>
      <c r="K31" s="377"/>
      <c r="L31" s="377"/>
      <c r="M31" s="377"/>
      <c r="N31" s="377"/>
    </row>
    <row r="32" spans="1:14" ht="18.75">
      <c r="A32" s="497"/>
      <c r="B32" s="374">
        <v>2007</v>
      </c>
      <c r="C32" s="375">
        <v>25</v>
      </c>
      <c r="D32" s="375">
        <v>25</v>
      </c>
      <c r="E32" s="375">
        <v>20</v>
      </c>
      <c r="F32" s="375">
        <v>25</v>
      </c>
      <c r="J32" s="377"/>
      <c r="K32" s="377"/>
      <c r="L32" s="377"/>
      <c r="M32" s="377"/>
      <c r="N32" s="377"/>
    </row>
    <row r="33" spans="1:14" ht="18.75">
      <c r="A33" s="490" t="s">
        <v>16</v>
      </c>
      <c r="B33" s="371">
        <v>2009</v>
      </c>
      <c r="C33" s="372">
        <v>18</v>
      </c>
      <c r="D33" s="373">
        <v>16</v>
      </c>
      <c r="E33" s="373">
        <v>8</v>
      </c>
      <c r="F33" s="372">
        <v>18</v>
      </c>
      <c r="J33" s="377"/>
      <c r="K33" s="377"/>
      <c r="L33" s="377"/>
      <c r="M33" s="377"/>
      <c r="N33" s="377"/>
    </row>
    <row r="34" spans="1:14" ht="18.75">
      <c r="A34" s="496"/>
      <c r="B34" s="371">
        <v>2008</v>
      </c>
      <c r="C34" s="373">
        <v>17</v>
      </c>
      <c r="D34" s="373">
        <v>20</v>
      </c>
      <c r="E34" s="373">
        <v>20</v>
      </c>
      <c r="F34" s="373">
        <v>22</v>
      </c>
      <c r="J34" s="377"/>
      <c r="K34" s="377"/>
      <c r="L34" s="377"/>
      <c r="M34" s="377"/>
      <c r="N34" s="377"/>
    </row>
    <row r="35" spans="1:14" ht="18.75">
      <c r="A35" s="497"/>
      <c r="B35" s="374">
        <v>2007</v>
      </c>
      <c r="C35" s="375">
        <v>17</v>
      </c>
      <c r="D35" s="375">
        <v>20</v>
      </c>
      <c r="E35" s="375">
        <v>14</v>
      </c>
      <c r="F35" s="375">
        <v>22</v>
      </c>
      <c r="J35" s="377"/>
      <c r="K35" s="377"/>
      <c r="L35" s="377"/>
      <c r="M35" s="377"/>
      <c r="N35" s="377"/>
    </row>
    <row r="36" spans="1:14" ht="18.75">
      <c r="A36" s="490" t="s">
        <v>4</v>
      </c>
      <c r="B36" s="371">
        <v>2009</v>
      </c>
      <c r="C36" s="372">
        <v>13</v>
      </c>
      <c r="D36" s="373">
        <v>12</v>
      </c>
      <c r="E36" s="373">
        <v>17</v>
      </c>
      <c r="F36" s="372">
        <v>10</v>
      </c>
      <c r="J36" s="377"/>
      <c r="K36" s="377"/>
      <c r="L36" s="377"/>
      <c r="M36" s="377"/>
      <c r="N36" s="377"/>
    </row>
    <row r="37" spans="1:14" ht="18.75">
      <c r="A37" s="496"/>
      <c r="B37" s="371">
        <v>2008</v>
      </c>
      <c r="C37" s="373">
        <v>14</v>
      </c>
      <c r="D37" s="373">
        <v>12</v>
      </c>
      <c r="E37" s="373">
        <v>16</v>
      </c>
      <c r="F37" s="373">
        <v>10</v>
      </c>
      <c r="J37" s="377"/>
      <c r="K37" s="377"/>
      <c r="L37" s="377"/>
      <c r="M37" s="377"/>
      <c r="N37" s="377"/>
    </row>
    <row r="38" spans="1:14" ht="18.75">
      <c r="A38" s="497"/>
      <c r="B38" s="374">
        <v>2007</v>
      </c>
      <c r="C38" s="375">
        <v>13</v>
      </c>
      <c r="D38" s="375">
        <v>12</v>
      </c>
      <c r="E38" s="375">
        <v>18</v>
      </c>
      <c r="F38" s="375">
        <v>10</v>
      </c>
      <c r="J38" s="377"/>
      <c r="K38" s="377"/>
      <c r="L38" s="377"/>
      <c r="M38" s="377"/>
      <c r="N38" s="377"/>
    </row>
    <row r="39" spans="1:14" ht="18.75">
      <c r="A39" s="490" t="s">
        <v>22</v>
      </c>
      <c r="B39" s="371">
        <v>2009</v>
      </c>
      <c r="C39" s="372">
        <v>20</v>
      </c>
      <c r="D39" s="373">
        <v>19</v>
      </c>
      <c r="E39" s="373">
        <v>16</v>
      </c>
      <c r="F39" s="372">
        <v>19</v>
      </c>
      <c r="J39" s="377"/>
      <c r="K39" s="377"/>
      <c r="L39" s="377"/>
      <c r="M39" s="377"/>
      <c r="N39" s="377"/>
    </row>
    <row r="40" spans="1:14" ht="18.75">
      <c r="A40" s="496" t="s">
        <v>22</v>
      </c>
      <c r="B40" s="371">
        <v>2008</v>
      </c>
      <c r="C40" s="373">
        <v>19</v>
      </c>
      <c r="D40" s="373">
        <v>19</v>
      </c>
      <c r="E40" s="373">
        <v>15</v>
      </c>
      <c r="F40" s="373">
        <v>19</v>
      </c>
      <c r="J40" s="377"/>
      <c r="K40" s="377"/>
      <c r="L40" s="377"/>
      <c r="M40" s="377"/>
      <c r="N40" s="377"/>
    </row>
    <row r="41" spans="1:14" ht="18.75">
      <c r="A41" s="497"/>
      <c r="B41" s="374">
        <v>2007</v>
      </c>
      <c r="C41" s="375">
        <v>20</v>
      </c>
      <c r="D41" s="375">
        <v>18</v>
      </c>
      <c r="E41" s="375">
        <v>15</v>
      </c>
      <c r="F41" s="375">
        <v>19</v>
      </c>
      <c r="J41" s="377"/>
      <c r="K41" s="377"/>
      <c r="L41" s="377"/>
      <c r="M41" s="377"/>
      <c r="N41" s="377"/>
    </row>
    <row r="42" spans="1:14" ht="18.75">
      <c r="A42" s="490" t="s">
        <v>15</v>
      </c>
      <c r="B42" s="371">
        <v>2009</v>
      </c>
      <c r="C42" s="372">
        <v>5</v>
      </c>
      <c r="D42" s="373">
        <v>15</v>
      </c>
      <c r="E42" s="373">
        <v>9</v>
      </c>
      <c r="F42" s="372">
        <v>15</v>
      </c>
      <c r="J42" s="377"/>
      <c r="K42" s="377"/>
      <c r="L42" s="377"/>
      <c r="M42" s="377"/>
      <c r="N42" s="377"/>
    </row>
    <row r="43" spans="1:14" ht="18.75">
      <c r="A43" s="496"/>
      <c r="B43" s="371">
        <v>2008</v>
      </c>
      <c r="C43" s="373">
        <v>4</v>
      </c>
      <c r="D43" s="373">
        <v>16</v>
      </c>
      <c r="E43" s="373">
        <v>13</v>
      </c>
      <c r="F43" s="373">
        <v>17</v>
      </c>
      <c r="J43" s="377"/>
      <c r="K43" s="377"/>
      <c r="L43" s="377"/>
      <c r="M43" s="377"/>
      <c r="N43" s="377"/>
    </row>
    <row r="44" spans="1:14" ht="18.75">
      <c r="A44" s="497"/>
      <c r="B44" s="374">
        <v>2007</v>
      </c>
      <c r="C44" s="375">
        <v>3</v>
      </c>
      <c r="D44" s="375">
        <v>15</v>
      </c>
      <c r="E44" s="375">
        <v>17</v>
      </c>
      <c r="F44" s="375">
        <v>15</v>
      </c>
      <c r="J44" s="377"/>
      <c r="K44" s="377"/>
      <c r="L44" s="377"/>
      <c r="M44" s="377"/>
      <c r="N44" s="377"/>
    </row>
    <row r="45" spans="1:11" ht="18.75">
      <c r="A45" s="490" t="s">
        <v>3</v>
      </c>
      <c r="B45" s="371">
        <v>2009</v>
      </c>
      <c r="C45" s="372">
        <v>23</v>
      </c>
      <c r="D45" s="373">
        <v>22</v>
      </c>
      <c r="E45" s="373">
        <v>22</v>
      </c>
      <c r="F45" s="372">
        <v>21</v>
      </c>
      <c r="J45" s="377"/>
      <c r="K45" s="377"/>
    </row>
    <row r="46" spans="1:11" ht="18.75">
      <c r="A46" s="496"/>
      <c r="B46" s="371">
        <v>2008</v>
      </c>
      <c r="C46" s="373">
        <v>21</v>
      </c>
      <c r="D46" s="373">
        <v>21</v>
      </c>
      <c r="E46" s="373">
        <v>23</v>
      </c>
      <c r="F46" s="373">
        <v>18</v>
      </c>
      <c r="J46" s="377"/>
      <c r="K46" s="377"/>
    </row>
    <row r="47" spans="1:11" ht="18.75">
      <c r="A47" s="497"/>
      <c r="B47" s="374">
        <v>2007</v>
      </c>
      <c r="C47" s="375">
        <v>22</v>
      </c>
      <c r="D47" s="375">
        <v>21</v>
      </c>
      <c r="E47" s="375">
        <v>22</v>
      </c>
      <c r="F47" s="375">
        <v>18</v>
      </c>
      <c r="J47" s="377"/>
      <c r="K47" s="377"/>
    </row>
    <row r="48" spans="1:11" ht="18.75" customHeight="1">
      <c r="A48" s="490" t="s">
        <v>14</v>
      </c>
      <c r="B48" s="371">
        <v>2009</v>
      </c>
      <c r="C48" s="372">
        <v>7</v>
      </c>
      <c r="D48" s="373">
        <v>6</v>
      </c>
      <c r="E48" s="373">
        <v>7</v>
      </c>
      <c r="F48" s="372">
        <v>5</v>
      </c>
      <c r="J48" s="377"/>
      <c r="K48" s="377"/>
    </row>
    <row r="49" spans="1:11" ht="18.75" customHeight="1">
      <c r="A49" s="496"/>
      <c r="B49" s="371">
        <v>2008</v>
      </c>
      <c r="C49" s="373">
        <v>8</v>
      </c>
      <c r="D49" s="373">
        <v>6</v>
      </c>
      <c r="E49" s="373">
        <v>3</v>
      </c>
      <c r="F49" s="373">
        <v>7</v>
      </c>
      <c r="J49" s="377"/>
      <c r="K49" s="377"/>
    </row>
    <row r="50" spans="1:11" ht="18.75" customHeight="1">
      <c r="A50" s="497"/>
      <c r="B50" s="374">
        <v>2007</v>
      </c>
      <c r="C50" s="375">
        <v>10</v>
      </c>
      <c r="D50" s="375">
        <v>6</v>
      </c>
      <c r="E50" s="375">
        <v>4</v>
      </c>
      <c r="F50" s="375">
        <v>6</v>
      </c>
      <c r="J50" s="377"/>
      <c r="K50" s="377"/>
    </row>
    <row r="51" spans="1:11" ht="18.75" customHeight="1">
      <c r="A51" s="490" t="s">
        <v>11</v>
      </c>
      <c r="B51" s="371">
        <v>2009</v>
      </c>
      <c r="C51" s="372">
        <v>6</v>
      </c>
      <c r="D51" s="373">
        <v>2</v>
      </c>
      <c r="E51" s="373">
        <v>5</v>
      </c>
      <c r="F51" s="372">
        <v>2</v>
      </c>
      <c r="J51" s="377"/>
      <c r="K51" s="377"/>
    </row>
    <row r="52" spans="1:11" ht="18.75" customHeight="1">
      <c r="A52" s="496"/>
      <c r="B52" s="371">
        <v>2008</v>
      </c>
      <c r="C52" s="373">
        <v>6</v>
      </c>
      <c r="D52" s="373">
        <v>1</v>
      </c>
      <c r="E52" s="373">
        <v>5</v>
      </c>
      <c r="F52" s="373">
        <v>2</v>
      </c>
      <c r="J52" s="377"/>
      <c r="K52" s="377"/>
    </row>
    <row r="53" spans="1:11" ht="18.75" customHeight="1">
      <c r="A53" s="497"/>
      <c r="B53" s="374">
        <v>2007</v>
      </c>
      <c r="C53" s="375">
        <v>5</v>
      </c>
      <c r="D53" s="375">
        <v>1</v>
      </c>
      <c r="E53" s="375">
        <v>6</v>
      </c>
      <c r="F53" s="375">
        <v>2</v>
      </c>
      <c r="J53" s="377"/>
      <c r="K53" s="377"/>
    </row>
    <row r="54" spans="1:11" ht="18.75" customHeight="1">
      <c r="A54" s="490" t="s">
        <v>19</v>
      </c>
      <c r="B54" s="371">
        <v>2009</v>
      </c>
      <c r="C54" s="372">
        <v>4</v>
      </c>
      <c r="D54" s="373">
        <v>9</v>
      </c>
      <c r="E54" s="373">
        <v>12</v>
      </c>
      <c r="F54" s="372">
        <v>11</v>
      </c>
      <c r="J54" s="377"/>
      <c r="K54" s="377"/>
    </row>
    <row r="55" spans="1:11" ht="18.75" customHeight="1">
      <c r="A55" s="496"/>
      <c r="B55" s="371">
        <v>2008</v>
      </c>
      <c r="C55" s="373">
        <v>5</v>
      </c>
      <c r="D55" s="373">
        <v>11</v>
      </c>
      <c r="E55" s="373">
        <v>14</v>
      </c>
      <c r="F55" s="373">
        <v>11</v>
      </c>
      <c r="J55" s="377"/>
      <c r="K55" s="377"/>
    </row>
    <row r="56" spans="1:11" ht="18.75" customHeight="1">
      <c r="A56" s="497"/>
      <c r="B56" s="374">
        <v>2007</v>
      </c>
      <c r="C56" s="375">
        <v>7</v>
      </c>
      <c r="D56" s="375">
        <v>11</v>
      </c>
      <c r="E56" s="375">
        <v>11</v>
      </c>
      <c r="F56" s="375">
        <v>11</v>
      </c>
      <c r="J56" s="377"/>
      <c r="K56" s="377"/>
    </row>
    <row r="57" spans="1:11" ht="18.75" customHeight="1">
      <c r="A57" s="490" t="s">
        <v>23</v>
      </c>
      <c r="B57" s="371">
        <v>2009</v>
      </c>
      <c r="C57" s="372">
        <v>17</v>
      </c>
      <c r="D57" s="373">
        <v>18</v>
      </c>
      <c r="E57" s="373">
        <v>20</v>
      </c>
      <c r="F57" s="372">
        <v>16</v>
      </c>
      <c r="J57" s="377"/>
      <c r="K57" s="377"/>
    </row>
    <row r="58" spans="1:11" ht="18.75" customHeight="1">
      <c r="A58" s="491"/>
      <c r="B58" s="371">
        <v>2008</v>
      </c>
      <c r="C58" s="373">
        <v>18</v>
      </c>
      <c r="D58" s="373">
        <v>18</v>
      </c>
      <c r="E58" s="373">
        <v>21</v>
      </c>
      <c r="F58" s="373">
        <v>15</v>
      </c>
      <c r="J58" s="377"/>
      <c r="K58" s="377"/>
    </row>
    <row r="59" spans="1:11" ht="18.75" customHeight="1">
      <c r="A59" s="493"/>
      <c r="B59" s="374">
        <v>2007</v>
      </c>
      <c r="C59" s="375">
        <v>18</v>
      </c>
      <c r="D59" s="375">
        <v>19</v>
      </c>
      <c r="E59" s="375">
        <v>21</v>
      </c>
      <c r="F59" s="375">
        <v>16</v>
      </c>
      <c r="J59" s="377"/>
      <c r="K59" s="377"/>
    </row>
    <row r="60" spans="1:11" ht="18.75" customHeight="1">
      <c r="A60" s="490" t="s">
        <v>9</v>
      </c>
      <c r="B60" s="371">
        <v>2009</v>
      </c>
      <c r="C60" s="372">
        <v>24</v>
      </c>
      <c r="D60" s="373">
        <v>24</v>
      </c>
      <c r="E60" s="373">
        <v>19</v>
      </c>
      <c r="F60" s="372">
        <v>24</v>
      </c>
      <c r="J60" s="377"/>
      <c r="K60" s="377"/>
    </row>
    <row r="61" spans="1:11" ht="18.75" customHeight="1">
      <c r="A61" s="491"/>
      <c r="B61" s="371">
        <v>2008</v>
      </c>
      <c r="C61" s="373">
        <v>24</v>
      </c>
      <c r="D61" s="373">
        <v>24</v>
      </c>
      <c r="E61" s="373">
        <v>22</v>
      </c>
      <c r="F61" s="373">
        <v>24</v>
      </c>
      <c r="J61" s="377"/>
      <c r="K61" s="377"/>
    </row>
    <row r="62" spans="1:11" ht="18.75" customHeight="1">
      <c r="A62" s="492"/>
      <c r="B62" s="374">
        <v>2007</v>
      </c>
      <c r="C62" s="375">
        <v>24</v>
      </c>
      <c r="D62" s="375">
        <v>24</v>
      </c>
      <c r="E62" s="375">
        <v>23</v>
      </c>
      <c r="F62" s="375">
        <v>24</v>
      </c>
      <c r="J62" s="377"/>
      <c r="K62" s="377"/>
    </row>
    <row r="63" spans="1:11" ht="18.75" customHeight="1">
      <c r="A63" s="490" t="s">
        <v>24</v>
      </c>
      <c r="B63" s="371">
        <v>2009</v>
      </c>
      <c r="C63" s="372">
        <v>3</v>
      </c>
      <c r="D63" s="373">
        <v>5</v>
      </c>
      <c r="E63" s="373">
        <v>13</v>
      </c>
      <c r="F63" s="372">
        <v>3</v>
      </c>
      <c r="J63" s="377"/>
      <c r="K63" s="377"/>
    </row>
    <row r="64" spans="1:11" ht="18.75" customHeight="1">
      <c r="A64" s="491"/>
      <c r="B64" s="371">
        <v>2008</v>
      </c>
      <c r="C64" s="373">
        <v>3</v>
      </c>
      <c r="D64" s="373">
        <v>5</v>
      </c>
      <c r="E64" s="373">
        <v>10</v>
      </c>
      <c r="F64" s="373">
        <v>3</v>
      </c>
      <c r="J64" s="377"/>
      <c r="K64" s="377"/>
    </row>
    <row r="65" spans="1:11" ht="18.75" customHeight="1">
      <c r="A65" s="493"/>
      <c r="B65" s="374">
        <v>2007</v>
      </c>
      <c r="C65" s="375">
        <v>4</v>
      </c>
      <c r="D65" s="375">
        <v>4</v>
      </c>
      <c r="E65" s="375">
        <v>9</v>
      </c>
      <c r="F65" s="375">
        <v>3</v>
      </c>
      <c r="J65" s="377"/>
      <c r="K65" s="377"/>
    </row>
    <row r="66" spans="1:6" ht="18.75" customHeight="1">
      <c r="A66" s="490" t="s">
        <v>8</v>
      </c>
      <c r="B66" s="371">
        <v>2009</v>
      </c>
      <c r="C66" s="372">
        <v>10</v>
      </c>
      <c r="D66" s="373">
        <v>11</v>
      </c>
      <c r="E66" s="373">
        <v>15</v>
      </c>
      <c r="F66" s="372">
        <v>9</v>
      </c>
    </row>
    <row r="67" spans="1:6" ht="18.75" customHeight="1">
      <c r="A67" s="491"/>
      <c r="B67" s="371">
        <v>2008</v>
      </c>
      <c r="C67" s="373">
        <v>12</v>
      </c>
      <c r="D67" s="373">
        <v>9</v>
      </c>
      <c r="E67" s="373">
        <v>12</v>
      </c>
      <c r="F67" s="373">
        <v>9</v>
      </c>
    </row>
    <row r="68" spans="1:6" ht="18.75" customHeight="1">
      <c r="A68" s="493"/>
      <c r="B68" s="374">
        <v>2007</v>
      </c>
      <c r="C68" s="375">
        <v>9</v>
      </c>
      <c r="D68" s="375">
        <v>9</v>
      </c>
      <c r="E68" s="375">
        <v>12</v>
      </c>
      <c r="F68" s="375">
        <v>8</v>
      </c>
    </row>
    <row r="69" spans="1:6" ht="18.75" customHeight="1">
      <c r="A69" s="490" t="s">
        <v>2</v>
      </c>
      <c r="B69" s="371">
        <v>2009</v>
      </c>
      <c r="C69" s="372">
        <v>15</v>
      </c>
      <c r="D69" s="373">
        <v>20</v>
      </c>
      <c r="E69" s="373">
        <v>24</v>
      </c>
      <c r="F69" s="372">
        <v>14</v>
      </c>
    </row>
    <row r="70" spans="1:6" ht="18.75" customHeight="1">
      <c r="A70" s="491"/>
      <c r="B70" s="371">
        <v>2008</v>
      </c>
      <c r="C70" s="373">
        <v>16</v>
      </c>
      <c r="D70" s="373">
        <v>17</v>
      </c>
      <c r="E70" s="373">
        <v>25</v>
      </c>
      <c r="F70" s="373">
        <v>13</v>
      </c>
    </row>
    <row r="71" spans="1:6" ht="18.75" customHeight="1">
      <c r="A71" s="493"/>
      <c r="B71" s="374">
        <v>2007</v>
      </c>
      <c r="C71" s="375">
        <v>15</v>
      </c>
      <c r="D71" s="375">
        <v>17</v>
      </c>
      <c r="E71" s="375">
        <v>25</v>
      </c>
      <c r="F71" s="375">
        <v>13</v>
      </c>
    </row>
    <row r="72" spans="1:6" ht="18.75" customHeight="1">
      <c r="A72" s="490" t="s">
        <v>68</v>
      </c>
      <c r="B72" s="371">
        <v>2009</v>
      </c>
      <c r="C72" s="372">
        <v>22</v>
      </c>
      <c r="D72" s="373">
        <v>23</v>
      </c>
      <c r="E72" s="373">
        <v>21</v>
      </c>
      <c r="F72" s="372">
        <v>23</v>
      </c>
    </row>
    <row r="73" spans="1:6" ht="18.75" customHeight="1">
      <c r="A73" s="491"/>
      <c r="B73" s="371">
        <v>2008</v>
      </c>
      <c r="C73" s="373">
        <v>22</v>
      </c>
      <c r="D73" s="373">
        <v>23</v>
      </c>
      <c r="E73" s="373">
        <v>19</v>
      </c>
      <c r="F73" s="373">
        <v>23</v>
      </c>
    </row>
    <row r="74" spans="1:6" ht="18.75" customHeight="1">
      <c r="A74" s="493"/>
      <c r="B74" s="374">
        <v>2007</v>
      </c>
      <c r="C74" s="375">
        <v>23</v>
      </c>
      <c r="D74" s="375">
        <v>23</v>
      </c>
      <c r="E74" s="375">
        <v>19</v>
      </c>
      <c r="F74" s="375">
        <v>23</v>
      </c>
    </row>
    <row r="75" spans="1:6" ht="18.75" customHeight="1">
      <c r="A75" s="490" t="s">
        <v>0</v>
      </c>
      <c r="B75" s="371">
        <v>2009</v>
      </c>
      <c r="C75" s="372">
        <v>21</v>
      </c>
      <c r="D75" s="373">
        <v>21</v>
      </c>
      <c r="E75" s="373">
        <v>23</v>
      </c>
      <c r="F75" s="372">
        <v>22</v>
      </c>
    </row>
    <row r="76" spans="1:6" ht="18.75" customHeight="1">
      <c r="A76" s="491"/>
      <c r="B76" s="371">
        <v>2008</v>
      </c>
      <c r="C76" s="373">
        <v>23</v>
      </c>
      <c r="D76" s="373">
        <v>22</v>
      </c>
      <c r="E76" s="373">
        <v>24</v>
      </c>
      <c r="F76" s="373">
        <v>20</v>
      </c>
    </row>
    <row r="77" spans="1:6" ht="18.75">
      <c r="A77" s="492"/>
      <c r="B77" s="374">
        <v>2007</v>
      </c>
      <c r="C77" s="375">
        <v>21</v>
      </c>
      <c r="D77" s="375">
        <v>22</v>
      </c>
      <c r="E77" s="375">
        <v>24</v>
      </c>
      <c r="F77" s="375">
        <v>20</v>
      </c>
    </row>
  </sheetData>
  <sheetProtection/>
  <mergeCells count="26">
    <mergeCell ref="A12:A14"/>
    <mergeCell ref="A15:A17"/>
    <mergeCell ref="A1:F1"/>
    <mergeCell ref="A3:A5"/>
    <mergeCell ref="A6:A8"/>
    <mergeCell ref="A9:A11"/>
    <mergeCell ref="A48:A50"/>
    <mergeCell ref="A51:A53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72:A74"/>
    <mergeCell ref="A75:A77"/>
    <mergeCell ref="A54:A56"/>
    <mergeCell ref="A57:A59"/>
    <mergeCell ref="A60:A62"/>
    <mergeCell ref="A63:A65"/>
    <mergeCell ref="A66:A68"/>
    <mergeCell ref="A69:A71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&amp;R3</oddHeader>
  </headerFooter>
  <rowBreaks count="2" manualBreakCount="2">
    <brk id="32" max="255" man="1"/>
    <brk id="62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N92"/>
  <sheetViews>
    <sheetView zoomScalePageLayoutView="0" workbookViewId="0" topLeftCell="A25">
      <selection activeCell="C29" sqref="C29"/>
    </sheetView>
  </sheetViews>
  <sheetFormatPr defaultColWidth="8.00390625" defaultRowHeight="12.75"/>
  <cols>
    <col min="1" max="1" width="21.75390625" style="368" customWidth="1"/>
    <col min="2" max="2" width="12.875" style="368" customWidth="1"/>
    <col min="3" max="3" width="16.875" style="368" customWidth="1"/>
    <col min="4" max="4" width="18.75390625" style="368" customWidth="1"/>
    <col min="5" max="8" width="8.00390625" style="368" customWidth="1"/>
    <col min="9" max="9" width="17.25390625" style="368" customWidth="1"/>
    <col min="10" max="10" width="15.375" style="368" customWidth="1"/>
    <col min="11" max="16384" width="8.00390625" style="368" customWidth="1"/>
  </cols>
  <sheetData>
    <row r="1" spans="1:4" ht="43.5" customHeight="1">
      <c r="A1" s="494" t="s">
        <v>240</v>
      </c>
      <c r="B1" s="495"/>
      <c r="C1" s="495"/>
      <c r="D1" s="495"/>
    </row>
    <row r="2" spans="1:4" ht="184.5" customHeight="1">
      <c r="A2" s="369" t="s">
        <v>181</v>
      </c>
      <c r="B2" s="370" t="s">
        <v>335</v>
      </c>
      <c r="C2" s="370" t="s">
        <v>241</v>
      </c>
      <c r="D2" s="370" t="s">
        <v>242</v>
      </c>
    </row>
    <row r="3" spans="1:4" ht="18.75" customHeight="1">
      <c r="A3" s="490" t="s">
        <v>13</v>
      </c>
      <c r="B3" s="371">
        <v>2009</v>
      </c>
      <c r="C3" s="372">
        <v>3</v>
      </c>
      <c r="D3" s="372">
        <v>4</v>
      </c>
    </row>
    <row r="4" spans="1:4" ht="18.75" customHeight="1">
      <c r="A4" s="496"/>
      <c r="B4" s="371">
        <v>2008</v>
      </c>
      <c r="C4" s="373">
        <v>6</v>
      </c>
      <c r="D4" s="373">
        <v>7</v>
      </c>
    </row>
    <row r="5" spans="1:4" ht="18.75" customHeight="1">
      <c r="A5" s="497"/>
      <c r="B5" s="374">
        <v>2007</v>
      </c>
      <c r="C5" s="379">
        <v>6</v>
      </c>
      <c r="D5" s="379">
        <v>5</v>
      </c>
    </row>
    <row r="6" spans="1:4" ht="18.75">
      <c r="A6" s="490" t="s">
        <v>21</v>
      </c>
      <c r="B6" s="371">
        <v>2009</v>
      </c>
      <c r="C6" s="372">
        <v>4</v>
      </c>
      <c r="D6" s="372">
        <v>4</v>
      </c>
    </row>
    <row r="7" spans="1:4" ht="18.75">
      <c r="A7" s="496"/>
      <c r="B7" s="371">
        <v>2008</v>
      </c>
      <c r="C7" s="373">
        <v>5</v>
      </c>
      <c r="D7" s="373">
        <v>1</v>
      </c>
    </row>
    <row r="8" spans="1:4" ht="15.75">
      <c r="A8" s="497"/>
      <c r="B8" s="374">
        <v>2007</v>
      </c>
      <c r="C8" s="379">
        <v>3</v>
      </c>
      <c r="D8" s="379">
        <v>1</v>
      </c>
    </row>
    <row r="9" spans="1:4" ht="18.75">
      <c r="A9" s="490" t="s">
        <v>10</v>
      </c>
      <c r="B9" s="371">
        <v>2009</v>
      </c>
      <c r="C9" s="372">
        <v>16</v>
      </c>
      <c r="D9" s="373">
        <v>4</v>
      </c>
    </row>
    <row r="10" spans="1:4" ht="18.75">
      <c r="A10" s="496"/>
      <c r="B10" s="371">
        <v>2008</v>
      </c>
      <c r="C10" s="373">
        <v>1</v>
      </c>
      <c r="D10" s="373">
        <v>13</v>
      </c>
    </row>
    <row r="11" spans="1:4" ht="15.75">
      <c r="A11" s="497"/>
      <c r="B11" s="374">
        <v>2007</v>
      </c>
      <c r="C11" s="379">
        <v>1</v>
      </c>
      <c r="D11" s="379">
        <v>4</v>
      </c>
    </row>
    <row r="12" spans="1:4" ht="18.75">
      <c r="A12" s="490" t="s">
        <v>18</v>
      </c>
      <c r="B12" s="371">
        <v>2009</v>
      </c>
      <c r="C12" s="372">
        <v>24</v>
      </c>
      <c r="D12" s="373">
        <v>7</v>
      </c>
    </row>
    <row r="13" spans="1:4" ht="18.75">
      <c r="A13" s="496"/>
      <c r="B13" s="371">
        <v>2008</v>
      </c>
      <c r="C13" s="373">
        <v>4</v>
      </c>
      <c r="D13" s="373">
        <v>4</v>
      </c>
    </row>
    <row r="14" spans="1:4" ht="15.75">
      <c r="A14" s="497"/>
      <c r="B14" s="374">
        <v>2007</v>
      </c>
      <c r="C14" s="379">
        <v>2</v>
      </c>
      <c r="D14" s="379">
        <v>10</v>
      </c>
    </row>
    <row r="15" spans="1:4" ht="18.75">
      <c r="A15" s="490" t="s">
        <v>1</v>
      </c>
      <c r="B15" s="371">
        <v>2009</v>
      </c>
      <c r="C15" s="372">
        <v>13</v>
      </c>
      <c r="D15" s="373">
        <v>13</v>
      </c>
    </row>
    <row r="16" spans="1:4" ht="18.75">
      <c r="A16" s="496" t="s">
        <v>18</v>
      </c>
      <c r="B16" s="371">
        <v>2008</v>
      </c>
      <c r="C16" s="373">
        <v>11</v>
      </c>
      <c r="D16" s="373">
        <v>9</v>
      </c>
    </row>
    <row r="17" spans="1:4" ht="15.75">
      <c r="A17" s="497"/>
      <c r="B17" s="374">
        <v>2007</v>
      </c>
      <c r="C17" s="379">
        <v>17</v>
      </c>
      <c r="D17" s="379">
        <v>14</v>
      </c>
    </row>
    <row r="18" spans="1:4" ht="18.75">
      <c r="A18" s="490" t="s">
        <v>12</v>
      </c>
      <c r="B18" s="371">
        <v>2009</v>
      </c>
      <c r="C18" s="372">
        <v>7</v>
      </c>
      <c r="D18" s="373">
        <v>1</v>
      </c>
    </row>
    <row r="19" spans="1:14" ht="18.75">
      <c r="A19" s="496" t="s">
        <v>12</v>
      </c>
      <c r="B19" s="371">
        <v>2008</v>
      </c>
      <c r="C19" s="373">
        <v>3</v>
      </c>
      <c r="D19" s="373">
        <v>3</v>
      </c>
      <c r="I19" s="377"/>
      <c r="J19" s="377"/>
      <c r="K19" s="377"/>
      <c r="L19" s="377"/>
      <c r="M19" s="377"/>
      <c r="N19" s="377"/>
    </row>
    <row r="20" spans="1:14" ht="15.75">
      <c r="A20" s="497"/>
      <c r="B20" s="374">
        <v>2007</v>
      </c>
      <c r="C20" s="379">
        <v>5</v>
      </c>
      <c r="D20" s="379">
        <v>9</v>
      </c>
      <c r="I20" s="377"/>
      <c r="J20" s="377"/>
      <c r="K20" s="377"/>
      <c r="L20" s="377"/>
      <c r="M20" s="377"/>
      <c r="N20" s="377"/>
    </row>
    <row r="21" spans="1:14" ht="18.75">
      <c r="A21" s="490" t="s">
        <v>179</v>
      </c>
      <c r="B21" s="371">
        <v>2009</v>
      </c>
      <c r="C21" s="372">
        <v>14</v>
      </c>
      <c r="D21" s="373">
        <v>10</v>
      </c>
      <c r="I21" s="377"/>
      <c r="J21" s="377"/>
      <c r="K21" s="377"/>
      <c r="L21" s="377"/>
      <c r="M21" s="377"/>
      <c r="N21" s="377"/>
    </row>
    <row r="22" spans="1:14" ht="18.75">
      <c r="A22" s="496" t="s">
        <v>179</v>
      </c>
      <c r="B22" s="371">
        <v>2008</v>
      </c>
      <c r="C22" s="373">
        <v>13</v>
      </c>
      <c r="D22" s="373">
        <v>6</v>
      </c>
      <c r="I22" s="377"/>
      <c r="J22" s="377"/>
      <c r="K22" s="377"/>
      <c r="L22" s="377"/>
      <c r="M22" s="377"/>
      <c r="N22" s="377"/>
    </row>
    <row r="23" spans="1:14" ht="15.75">
      <c r="A23" s="497"/>
      <c r="B23" s="374">
        <v>2007</v>
      </c>
      <c r="C23" s="379">
        <v>10</v>
      </c>
      <c r="D23" s="379">
        <v>7</v>
      </c>
      <c r="I23" s="377"/>
      <c r="J23" s="377"/>
      <c r="K23" s="377"/>
      <c r="L23" s="377"/>
      <c r="M23" s="377"/>
      <c r="N23" s="377"/>
    </row>
    <row r="24" spans="1:14" ht="18.75">
      <c r="A24" s="490" t="s">
        <v>17</v>
      </c>
      <c r="B24" s="371">
        <v>2009</v>
      </c>
      <c r="C24" s="372">
        <v>23</v>
      </c>
      <c r="D24" s="373">
        <v>11</v>
      </c>
      <c r="I24" s="377"/>
      <c r="J24" s="377"/>
      <c r="K24" s="377"/>
      <c r="L24" s="377"/>
      <c r="M24" s="377"/>
      <c r="N24" s="377"/>
    </row>
    <row r="25" spans="1:13" ht="18.75">
      <c r="A25" s="496" t="s">
        <v>17</v>
      </c>
      <c r="B25" s="371">
        <v>2008</v>
      </c>
      <c r="C25" s="373">
        <v>2</v>
      </c>
      <c r="D25" s="373">
        <v>14</v>
      </c>
      <c r="I25" s="378"/>
      <c r="J25" s="378"/>
      <c r="K25" s="378"/>
      <c r="L25" s="378"/>
      <c r="M25" s="378"/>
    </row>
    <row r="26" spans="1:13" ht="15.75">
      <c r="A26" s="497"/>
      <c r="B26" s="374">
        <v>2007</v>
      </c>
      <c r="C26" s="379">
        <v>4</v>
      </c>
      <c r="D26" s="379">
        <v>19</v>
      </c>
      <c r="I26" s="378"/>
      <c r="J26" s="378"/>
      <c r="K26" s="378"/>
      <c r="L26" s="378"/>
      <c r="M26" s="378"/>
    </row>
    <row r="27" spans="1:13" ht="18.75">
      <c r="A27" s="490" t="s">
        <v>6</v>
      </c>
      <c r="B27" s="371">
        <v>2009</v>
      </c>
      <c r="C27" s="372">
        <v>19</v>
      </c>
      <c r="D27" s="373">
        <v>8</v>
      </c>
      <c r="I27" s="377"/>
      <c r="J27" s="377"/>
      <c r="K27" s="377"/>
      <c r="L27" s="377"/>
      <c r="M27" s="377"/>
    </row>
    <row r="28" spans="1:13" ht="18.75">
      <c r="A28" s="496"/>
      <c r="B28" s="371">
        <v>2008</v>
      </c>
      <c r="C28" s="373">
        <v>17</v>
      </c>
      <c r="D28" s="373">
        <v>12</v>
      </c>
      <c r="I28" s="377"/>
      <c r="J28" s="377"/>
      <c r="K28" s="377"/>
      <c r="L28" s="377"/>
      <c r="M28" s="377"/>
    </row>
    <row r="29" spans="1:13" ht="15.75">
      <c r="A29" s="497"/>
      <c r="B29" s="374">
        <v>2007</v>
      </c>
      <c r="C29" s="379">
        <v>19</v>
      </c>
      <c r="D29" s="379">
        <v>18</v>
      </c>
      <c r="I29" s="377"/>
      <c r="J29" s="377"/>
      <c r="K29" s="377"/>
      <c r="L29" s="377"/>
      <c r="M29" s="377"/>
    </row>
    <row r="30" spans="1:13" ht="18.75">
      <c r="A30" s="490" t="s">
        <v>20</v>
      </c>
      <c r="B30" s="371">
        <v>2009</v>
      </c>
      <c r="C30" s="372">
        <v>22</v>
      </c>
      <c r="D30" s="373">
        <v>9</v>
      </c>
      <c r="I30" s="377"/>
      <c r="J30" s="377"/>
      <c r="K30" s="377"/>
      <c r="L30" s="377"/>
      <c r="M30" s="377"/>
    </row>
    <row r="31" spans="1:13" ht="18.75">
      <c r="A31" s="496"/>
      <c r="B31" s="371">
        <v>2008</v>
      </c>
      <c r="C31" s="373">
        <v>22</v>
      </c>
      <c r="D31" s="373">
        <v>17</v>
      </c>
      <c r="I31" s="377"/>
      <c r="J31" s="377"/>
      <c r="K31" s="377"/>
      <c r="L31" s="377"/>
      <c r="M31" s="377"/>
    </row>
    <row r="32" spans="1:13" ht="15.75">
      <c r="A32" s="497"/>
      <c r="B32" s="374">
        <v>2007</v>
      </c>
      <c r="C32" s="379">
        <v>25</v>
      </c>
      <c r="D32" s="379">
        <v>21</v>
      </c>
      <c r="I32" s="377"/>
      <c r="J32" s="377"/>
      <c r="K32" s="377"/>
      <c r="L32" s="377"/>
      <c r="M32" s="377"/>
    </row>
    <row r="33" spans="1:13" ht="18.75">
      <c r="A33" s="490" t="s">
        <v>16</v>
      </c>
      <c r="B33" s="371">
        <v>2009</v>
      </c>
      <c r="C33" s="372">
        <v>21</v>
      </c>
      <c r="D33" s="373">
        <v>7</v>
      </c>
      <c r="I33" s="377"/>
      <c r="J33" s="377"/>
      <c r="K33" s="377"/>
      <c r="L33" s="377"/>
      <c r="M33" s="377"/>
    </row>
    <row r="34" spans="1:13" ht="18.75">
      <c r="A34" s="496"/>
      <c r="B34" s="371">
        <v>2008</v>
      </c>
      <c r="C34" s="373">
        <v>25</v>
      </c>
      <c r="D34" s="373">
        <v>18</v>
      </c>
      <c r="I34" s="377"/>
      <c r="J34" s="377"/>
      <c r="K34" s="377"/>
      <c r="L34" s="377"/>
      <c r="M34" s="377"/>
    </row>
    <row r="35" spans="1:13" ht="15.75">
      <c r="A35" s="497"/>
      <c r="B35" s="374">
        <v>2007</v>
      </c>
      <c r="C35" s="379">
        <v>21</v>
      </c>
      <c r="D35" s="379">
        <v>13</v>
      </c>
      <c r="I35" s="377"/>
      <c r="J35" s="377"/>
      <c r="K35" s="377"/>
      <c r="L35" s="377"/>
      <c r="M35" s="377"/>
    </row>
    <row r="36" spans="1:13" ht="18.75">
      <c r="A36" s="490" t="s">
        <v>4</v>
      </c>
      <c r="B36" s="371">
        <v>2009</v>
      </c>
      <c r="C36" s="372">
        <v>1</v>
      </c>
      <c r="D36" s="373">
        <v>3</v>
      </c>
      <c r="I36" s="377"/>
      <c r="J36" s="377"/>
      <c r="K36" s="377"/>
      <c r="L36" s="377"/>
      <c r="M36" s="377"/>
    </row>
    <row r="37" spans="1:13" ht="18.75">
      <c r="A37" s="496"/>
      <c r="B37" s="371">
        <v>2008</v>
      </c>
      <c r="C37" s="373">
        <v>8</v>
      </c>
      <c r="D37" s="373">
        <v>8</v>
      </c>
      <c r="I37" s="377"/>
      <c r="J37" s="377"/>
      <c r="K37" s="377"/>
      <c r="L37" s="377"/>
      <c r="M37" s="377"/>
    </row>
    <row r="38" spans="1:13" ht="15.75">
      <c r="A38" s="497"/>
      <c r="B38" s="374">
        <v>2007</v>
      </c>
      <c r="C38" s="379">
        <v>8</v>
      </c>
      <c r="D38" s="379">
        <v>12</v>
      </c>
      <c r="I38" s="377"/>
      <c r="J38" s="377"/>
      <c r="K38" s="377"/>
      <c r="L38" s="377"/>
      <c r="M38" s="377"/>
    </row>
    <row r="39" spans="1:13" ht="18.75">
      <c r="A39" s="490" t="s">
        <v>22</v>
      </c>
      <c r="B39" s="371">
        <v>2009</v>
      </c>
      <c r="C39" s="372">
        <v>12</v>
      </c>
      <c r="D39" s="373">
        <v>13</v>
      </c>
      <c r="I39" s="377"/>
      <c r="J39" s="377"/>
      <c r="K39" s="377"/>
      <c r="L39" s="377"/>
      <c r="M39" s="377"/>
    </row>
    <row r="40" spans="1:13" ht="18.75">
      <c r="A40" s="496" t="s">
        <v>22</v>
      </c>
      <c r="B40" s="371">
        <v>2008</v>
      </c>
      <c r="C40" s="373">
        <v>14</v>
      </c>
      <c r="D40" s="373">
        <v>10</v>
      </c>
      <c r="I40" s="377"/>
      <c r="J40" s="377"/>
      <c r="K40" s="377"/>
      <c r="L40" s="377"/>
      <c r="M40" s="377"/>
    </row>
    <row r="41" spans="1:13" ht="15.75">
      <c r="A41" s="497"/>
      <c r="B41" s="374">
        <v>2007</v>
      </c>
      <c r="C41" s="379">
        <v>15</v>
      </c>
      <c r="D41" s="379">
        <v>6</v>
      </c>
      <c r="I41" s="377"/>
      <c r="J41" s="377"/>
      <c r="K41" s="377"/>
      <c r="L41" s="377"/>
      <c r="M41" s="377"/>
    </row>
    <row r="42" spans="1:13" ht="18.75">
      <c r="A42" s="490" t="s">
        <v>15</v>
      </c>
      <c r="B42" s="371">
        <v>2009</v>
      </c>
      <c r="C42" s="372">
        <v>11</v>
      </c>
      <c r="D42" s="373">
        <v>1</v>
      </c>
      <c r="I42" s="377"/>
      <c r="J42" s="377"/>
      <c r="K42" s="377"/>
      <c r="L42" s="377"/>
      <c r="M42" s="377"/>
    </row>
    <row r="43" spans="1:13" ht="18.75">
      <c r="A43" s="496"/>
      <c r="B43" s="371">
        <v>2008</v>
      </c>
      <c r="C43" s="373">
        <v>20</v>
      </c>
      <c r="D43" s="373">
        <v>20</v>
      </c>
      <c r="I43" s="377"/>
      <c r="J43" s="377"/>
      <c r="K43" s="377"/>
      <c r="L43" s="377"/>
      <c r="M43" s="377"/>
    </row>
    <row r="44" spans="1:13" ht="15.75">
      <c r="A44" s="497"/>
      <c r="B44" s="374">
        <v>2007</v>
      </c>
      <c r="C44" s="379">
        <v>16</v>
      </c>
      <c r="D44" s="379">
        <v>12</v>
      </c>
      <c r="I44" s="377"/>
      <c r="J44" s="377"/>
      <c r="K44" s="377"/>
      <c r="L44" s="377"/>
      <c r="M44" s="377"/>
    </row>
    <row r="45" spans="1:10" ht="18.75">
      <c r="A45" s="490" t="s">
        <v>3</v>
      </c>
      <c r="B45" s="371">
        <v>2009</v>
      </c>
      <c r="C45" s="372">
        <v>25</v>
      </c>
      <c r="D45" s="373">
        <v>10</v>
      </c>
      <c r="I45" s="377"/>
      <c r="J45" s="377"/>
    </row>
    <row r="46" spans="1:10" ht="18.75">
      <c r="A46" s="496"/>
      <c r="B46" s="371">
        <v>2008</v>
      </c>
      <c r="C46" s="373">
        <v>15</v>
      </c>
      <c r="D46" s="373">
        <v>3</v>
      </c>
      <c r="I46" s="377"/>
      <c r="J46" s="377"/>
    </row>
    <row r="47" spans="1:10" ht="15.75">
      <c r="A47" s="497"/>
      <c r="B47" s="374">
        <v>2007</v>
      </c>
      <c r="C47" s="379">
        <v>22</v>
      </c>
      <c r="D47" s="379">
        <v>3</v>
      </c>
      <c r="I47" s="377"/>
      <c r="J47" s="377"/>
    </row>
    <row r="48" spans="1:10" ht="18.75" customHeight="1">
      <c r="A48" s="490" t="s">
        <v>14</v>
      </c>
      <c r="B48" s="371">
        <v>2009</v>
      </c>
      <c r="C48" s="372">
        <v>8</v>
      </c>
      <c r="D48" s="373">
        <v>7</v>
      </c>
      <c r="I48" s="377"/>
      <c r="J48" s="377"/>
    </row>
    <row r="49" spans="1:10" ht="18.75" customHeight="1">
      <c r="A49" s="496"/>
      <c r="B49" s="371">
        <v>2008</v>
      </c>
      <c r="C49" s="373">
        <v>12</v>
      </c>
      <c r="D49" s="373">
        <v>4</v>
      </c>
      <c r="I49" s="377"/>
      <c r="J49" s="377"/>
    </row>
    <row r="50" spans="1:10" ht="18.75" customHeight="1">
      <c r="A50" s="497"/>
      <c r="B50" s="374">
        <v>2007</v>
      </c>
      <c r="C50" s="379">
        <v>13</v>
      </c>
      <c r="D50" s="379">
        <v>17</v>
      </c>
      <c r="I50" s="377"/>
      <c r="J50" s="377"/>
    </row>
    <row r="51" spans="1:10" ht="18.75" customHeight="1">
      <c r="A51" s="490" t="s">
        <v>11</v>
      </c>
      <c r="B51" s="371">
        <v>2009</v>
      </c>
      <c r="C51" s="372">
        <v>20</v>
      </c>
      <c r="D51" s="373">
        <v>12</v>
      </c>
      <c r="I51" s="377"/>
      <c r="J51" s="377"/>
    </row>
    <row r="52" spans="1:10" ht="18.75" customHeight="1">
      <c r="A52" s="496"/>
      <c r="B52" s="371">
        <v>2008</v>
      </c>
      <c r="C52" s="373">
        <v>19</v>
      </c>
      <c r="D52" s="373">
        <v>13</v>
      </c>
      <c r="I52" s="377"/>
      <c r="J52" s="377"/>
    </row>
    <row r="53" spans="1:10" ht="18.75" customHeight="1">
      <c r="A53" s="497"/>
      <c r="B53" s="374">
        <v>2007</v>
      </c>
      <c r="C53" s="379">
        <v>11</v>
      </c>
      <c r="D53" s="379">
        <v>8</v>
      </c>
      <c r="I53" s="377"/>
      <c r="J53" s="377"/>
    </row>
    <row r="54" spans="1:10" ht="18.75" customHeight="1">
      <c r="A54" s="490" t="s">
        <v>19</v>
      </c>
      <c r="B54" s="371">
        <v>2009</v>
      </c>
      <c r="C54" s="372">
        <v>17</v>
      </c>
      <c r="D54" s="373">
        <v>10</v>
      </c>
      <c r="I54" s="377"/>
      <c r="J54" s="377"/>
    </row>
    <row r="55" spans="1:10" ht="18.75" customHeight="1">
      <c r="A55" s="496"/>
      <c r="B55" s="371">
        <v>2008</v>
      </c>
      <c r="C55" s="373">
        <v>23</v>
      </c>
      <c r="D55" s="373">
        <v>16</v>
      </c>
      <c r="I55" s="377"/>
      <c r="J55" s="377"/>
    </row>
    <row r="56" spans="1:10" ht="18.75" customHeight="1">
      <c r="A56" s="497"/>
      <c r="B56" s="374">
        <v>2007</v>
      </c>
      <c r="C56" s="379">
        <v>24</v>
      </c>
      <c r="D56" s="379">
        <v>20</v>
      </c>
      <c r="I56" s="377"/>
      <c r="J56" s="377"/>
    </row>
    <row r="57" spans="1:10" ht="18.75" customHeight="1">
      <c r="A57" s="490" t="s">
        <v>23</v>
      </c>
      <c r="B57" s="371">
        <v>2009</v>
      </c>
      <c r="C57" s="372">
        <v>15</v>
      </c>
      <c r="D57" s="373">
        <v>11</v>
      </c>
      <c r="I57" s="377"/>
      <c r="J57" s="377"/>
    </row>
    <row r="58" spans="1:10" ht="18.75" customHeight="1">
      <c r="A58" s="496"/>
      <c r="B58" s="371">
        <v>2008</v>
      </c>
      <c r="C58" s="373">
        <v>7</v>
      </c>
      <c r="D58" s="373">
        <v>5</v>
      </c>
      <c r="I58" s="377"/>
      <c r="J58" s="377"/>
    </row>
    <row r="59" spans="1:10" ht="18.75" customHeight="1">
      <c r="A59" s="497"/>
      <c r="B59" s="374">
        <v>2007</v>
      </c>
      <c r="C59" s="379">
        <v>12</v>
      </c>
      <c r="D59" s="379">
        <v>11</v>
      </c>
      <c r="I59" s="377"/>
      <c r="J59" s="377"/>
    </row>
    <row r="60" spans="1:10" ht="18.75" customHeight="1">
      <c r="A60" s="490" t="s">
        <v>9</v>
      </c>
      <c r="B60" s="371">
        <v>2009</v>
      </c>
      <c r="C60" s="372">
        <v>18</v>
      </c>
      <c r="D60" s="373">
        <v>10</v>
      </c>
      <c r="I60" s="377"/>
      <c r="J60" s="377"/>
    </row>
    <row r="61" spans="1:10" ht="18.75" customHeight="1">
      <c r="A61" s="496"/>
      <c r="B61" s="371">
        <v>2008</v>
      </c>
      <c r="C61" s="373">
        <v>24</v>
      </c>
      <c r="D61" s="373">
        <v>19</v>
      </c>
      <c r="I61" s="377"/>
      <c r="J61" s="377"/>
    </row>
    <row r="62" spans="1:10" ht="18.75" customHeight="1">
      <c r="A62" s="497"/>
      <c r="B62" s="374">
        <v>2007</v>
      </c>
      <c r="C62" s="379">
        <v>23</v>
      </c>
      <c r="D62" s="379">
        <v>24</v>
      </c>
      <c r="I62" s="377"/>
      <c r="J62" s="377"/>
    </row>
    <row r="63" spans="1:10" ht="18.75" customHeight="1">
      <c r="A63" s="490" t="s">
        <v>24</v>
      </c>
      <c r="B63" s="371">
        <v>2009</v>
      </c>
      <c r="C63" s="372">
        <v>2</v>
      </c>
      <c r="D63" s="373">
        <v>6</v>
      </c>
      <c r="I63" s="377"/>
      <c r="J63" s="377"/>
    </row>
    <row r="64" spans="1:10" ht="18.75" customHeight="1">
      <c r="A64" s="496"/>
      <c r="B64" s="371">
        <v>2008</v>
      </c>
      <c r="C64" s="373">
        <v>9</v>
      </c>
      <c r="D64" s="373">
        <v>11</v>
      </c>
      <c r="I64" s="377"/>
      <c r="J64" s="377"/>
    </row>
    <row r="65" spans="1:10" ht="18.75" customHeight="1">
      <c r="A65" s="497"/>
      <c r="B65" s="374">
        <v>2007</v>
      </c>
      <c r="C65" s="379">
        <v>7</v>
      </c>
      <c r="D65" s="379">
        <v>15</v>
      </c>
      <c r="I65" s="377"/>
      <c r="J65" s="377"/>
    </row>
    <row r="66" spans="1:4" ht="18.75" customHeight="1">
      <c r="A66" s="490" t="s">
        <v>8</v>
      </c>
      <c r="B66" s="371">
        <v>2009</v>
      </c>
      <c r="C66" s="372">
        <v>6</v>
      </c>
      <c r="D66" s="373">
        <v>2</v>
      </c>
    </row>
    <row r="67" spans="1:4" ht="18.75" customHeight="1">
      <c r="A67" s="496"/>
      <c r="B67" s="371">
        <v>2008</v>
      </c>
      <c r="C67" s="373">
        <v>10</v>
      </c>
      <c r="D67" s="373">
        <v>2</v>
      </c>
    </row>
    <row r="68" spans="1:4" ht="18.75" customHeight="1">
      <c r="A68" s="497"/>
      <c r="B68" s="374">
        <v>2007</v>
      </c>
      <c r="C68" s="379">
        <v>9</v>
      </c>
      <c r="D68" s="379">
        <v>2</v>
      </c>
    </row>
    <row r="69" spans="1:4" ht="18.75" customHeight="1">
      <c r="A69" s="490" t="s">
        <v>2</v>
      </c>
      <c r="B69" s="371">
        <v>2009</v>
      </c>
      <c r="C69" s="372">
        <v>10</v>
      </c>
      <c r="D69" s="373">
        <v>7</v>
      </c>
    </row>
    <row r="70" spans="1:4" ht="18.75" customHeight="1">
      <c r="A70" s="496"/>
      <c r="B70" s="371">
        <v>2008</v>
      </c>
      <c r="C70" s="373">
        <v>18</v>
      </c>
      <c r="D70" s="373">
        <v>20</v>
      </c>
    </row>
    <row r="71" spans="1:4" ht="18.75" customHeight="1">
      <c r="A71" s="497"/>
      <c r="B71" s="374">
        <v>2007</v>
      </c>
      <c r="C71" s="379">
        <v>14</v>
      </c>
      <c r="D71" s="379">
        <v>23</v>
      </c>
    </row>
    <row r="72" spans="1:4" ht="18.75" customHeight="1">
      <c r="A72" s="490" t="s">
        <v>68</v>
      </c>
      <c r="B72" s="371">
        <v>2009</v>
      </c>
      <c r="C72" s="372">
        <v>5</v>
      </c>
      <c r="D72" s="373">
        <v>7</v>
      </c>
    </row>
    <row r="73" spans="1:4" ht="18.75" customHeight="1">
      <c r="A73" s="496"/>
      <c r="B73" s="371">
        <v>2008</v>
      </c>
      <c r="C73" s="373">
        <v>16</v>
      </c>
      <c r="D73" s="373">
        <v>15</v>
      </c>
    </row>
    <row r="74" spans="1:4" ht="18.75" customHeight="1">
      <c r="A74" s="497"/>
      <c r="B74" s="374">
        <v>2007</v>
      </c>
      <c r="C74" s="379">
        <v>18</v>
      </c>
      <c r="D74" s="379">
        <v>16</v>
      </c>
    </row>
    <row r="75" spans="1:4" ht="18.75" customHeight="1">
      <c r="A75" s="490" t="s">
        <v>0</v>
      </c>
      <c r="B75" s="371">
        <v>2009</v>
      </c>
      <c r="C75" s="372">
        <v>9</v>
      </c>
      <c r="D75" s="373">
        <v>5</v>
      </c>
    </row>
    <row r="76" spans="1:4" ht="18.75" customHeight="1">
      <c r="A76" s="496"/>
      <c r="B76" s="371">
        <v>2008</v>
      </c>
      <c r="C76" s="373">
        <v>21</v>
      </c>
      <c r="D76" s="373">
        <v>13</v>
      </c>
    </row>
    <row r="77" spans="1:4" ht="18.75" customHeight="1">
      <c r="A77" s="497"/>
      <c r="B77" s="374">
        <v>2007</v>
      </c>
      <c r="C77" s="379">
        <v>20</v>
      </c>
      <c r="D77" s="379">
        <v>22</v>
      </c>
    </row>
    <row r="78" spans="1:4" ht="18.75" customHeight="1">
      <c r="A78" s="490" t="s">
        <v>72</v>
      </c>
      <c r="B78" s="371">
        <v>2009</v>
      </c>
      <c r="C78" s="372">
        <v>1</v>
      </c>
      <c r="D78" s="373">
        <v>5</v>
      </c>
    </row>
    <row r="79" spans="1:4" ht="18.75" customHeight="1">
      <c r="A79" s="496"/>
      <c r="B79" s="371">
        <v>2008</v>
      </c>
      <c r="C79" s="373">
        <v>1</v>
      </c>
      <c r="D79" s="373">
        <v>2</v>
      </c>
    </row>
    <row r="80" spans="1:4" ht="18.75" customHeight="1">
      <c r="A80" s="497"/>
      <c r="B80" s="374">
        <v>2007</v>
      </c>
      <c r="C80" s="379">
        <v>1</v>
      </c>
      <c r="D80" s="379">
        <v>4</v>
      </c>
    </row>
    <row r="81" spans="1:4" ht="18.75" customHeight="1">
      <c r="A81" s="490" t="s">
        <v>73</v>
      </c>
      <c r="B81" s="371">
        <v>2009</v>
      </c>
      <c r="C81" s="372">
        <v>5</v>
      </c>
      <c r="D81" s="373">
        <v>1</v>
      </c>
    </row>
    <row r="82" spans="1:4" ht="18.75" customHeight="1">
      <c r="A82" s="496"/>
      <c r="B82" s="371">
        <v>2008</v>
      </c>
      <c r="C82" s="373">
        <v>4</v>
      </c>
      <c r="D82" s="373">
        <v>1</v>
      </c>
    </row>
    <row r="83" spans="1:4" ht="18.75" customHeight="1">
      <c r="A83" s="497"/>
      <c r="B83" s="374">
        <v>2007</v>
      </c>
      <c r="C83" s="379">
        <v>5</v>
      </c>
      <c r="D83" s="379">
        <v>1</v>
      </c>
    </row>
    <row r="84" spans="1:4" ht="18.75" customHeight="1">
      <c r="A84" s="490" t="s">
        <v>74</v>
      </c>
      <c r="B84" s="371">
        <v>2009</v>
      </c>
      <c r="C84" s="372">
        <v>2</v>
      </c>
      <c r="D84" s="373">
        <v>2</v>
      </c>
    </row>
    <row r="85" spans="1:4" ht="18.75" customHeight="1">
      <c r="A85" s="496"/>
      <c r="B85" s="371">
        <v>2008</v>
      </c>
      <c r="C85" s="373">
        <v>2</v>
      </c>
      <c r="D85" s="373">
        <v>3</v>
      </c>
    </row>
    <row r="86" spans="1:4" ht="18.75" customHeight="1">
      <c r="A86" s="497"/>
      <c r="B86" s="374">
        <v>2007</v>
      </c>
      <c r="C86" s="379">
        <v>2</v>
      </c>
      <c r="D86" s="379">
        <v>3</v>
      </c>
    </row>
    <row r="87" spans="1:4" ht="18.75" customHeight="1">
      <c r="A87" s="490" t="s">
        <v>75</v>
      </c>
      <c r="B87" s="371">
        <v>2009</v>
      </c>
      <c r="C87" s="372">
        <v>3</v>
      </c>
      <c r="D87" s="373">
        <v>3</v>
      </c>
    </row>
    <row r="88" spans="1:4" ht="18.75" customHeight="1">
      <c r="A88" s="496"/>
      <c r="B88" s="371">
        <v>2008</v>
      </c>
      <c r="C88" s="373">
        <v>5</v>
      </c>
      <c r="D88" s="373">
        <v>5</v>
      </c>
    </row>
    <row r="89" spans="1:4" ht="18.75" customHeight="1">
      <c r="A89" s="497"/>
      <c r="B89" s="374">
        <v>2007</v>
      </c>
      <c r="C89" s="379">
        <v>4</v>
      </c>
      <c r="D89" s="379">
        <v>5</v>
      </c>
    </row>
    <row r="90" spans="1:4" ht="18.75" customHeight="1">
      <c r="A90" s="490" t="s">
        <v>76</v>
      </c>
      <c r="B90" s="371">
        <v>2009</v>
      </c>
      <c r="C90" s="372">
        <v>4</v>
      </c>
      <c r="D90" s="373">
        <v>4</v>
      </c>
    </row>
    <row r="91" spans="1:4" ht="18.75" customHeight="1">
      <c r="A91" s="496"/>
      <c r="B91" s="371">
        <v>2008</v>
      </c>
      <c r="C91" s="373">
        <v>3</v>
      </c>
      <c r="D91" s="373">
        <v>4</v>
      </c>
    </row>
    <row r="92" spans="1:4" ht="18.75" customHeight="1">
      <c r="A92" s="497"/>
      <c r="B92" s="374">
        <v>2007</v>
      </c>
      <c r="C92" s="379">
        <v>3</v>
      </c>
      <c r="D92" s="379">
        <v>2</v>
      </c>
    </row>
  </sheetData>
  <sheetProtection/>
  <mergeCells count="31">
    <mergeCell ref="A18:A20"/>
    <mergeCell ref="A21:A23"/>
    <mergeCell ref="A1:D1"/>
    <mergeCell ref="A3:A5"/>
    <mergeCell ref="A6:A8"/>
    <mergeCell ref="A9:A11"/>
    <mergeCell ref="A12:A14"/>
    <mergeCell ref="A15:A17"/>
    <mergeCell ref="A66:A68"/>
    <mergeCell ref="A69:A71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24:A26"/>
    <mergeCell ref="A27:A29"/>
    <mergeCell ref="A30:A32"/>
    <mergeCell ref="A33:A35"/>
    <mergeCell ref="A90:A92"/>
    <mergeCell ref="A72:A74"/>
    <mergeCell ref="A75:A77"/>
    <mergeCell ref="A78:A80"/>
    <mergeCell ref="A81:A83"/>
    <mergeCell ref="A84:A86"/>
    <mergeCell ref="A87:A8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&amp;R3</oddHeader>
  </headerFooter>
  <rowBreaks count="2" manualBreakCount="2">
    <brk id="32" max="255" man="1"/>
    <brk id="62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P92"/>
  <sheetViews>
    <sheetView zoomScalePageLayoutView="0" workbookViewId="0" topLeftCell="A1">
      <selection activeCell="F15" sqref="F15"/>
    </sheetView>
  </sheetViews>
  <sheetFormatPr defaultColWidth="8.00390625" defaultRowHeight="12.75"/>
  <cols>
    <col min="1" max="1" width="21.75390625" style="368" customWidth="1"/>
    <col min="2" max="2" width="9.25390625" style="368" customWidth="1"/>
    <col min="3" max="3" width="10.875" style="368" customWidth="1"/>
    <col min="4" max="4" width="15.25390625" style="368" customWidth="1"/>
    <col min="5" max="5" width="13.00390625" style="368" customWidth="1"/>
    <col min="6" max="6" width="10.625" style="368" customWidth="1"/>
    <col min="7" max="10" width="8.00390625" style="368" customWidth="1"/>
    <col min="11" max="11" width="17.25390625" style="368" customWidth="1"/>
    <col min="12" max="12" width="15.375" style="368" customWidth="1"/>
    <col min="13" max="16384" width="8.00390625" style="368" customWidth="1"/>
  </cols>
  <sheetData>
    <row r="1" spans="1:5" ht="39.75" customHeight="1">
      <c r="A1" s="494" t="s">
        <v>188</v>
      </c>
      <c r="B1" s="494"/>
      <c r="C1" s="498"/>
      <c r="D1" s="498"/>
      <c r="E1" s="498"/>
    </row>
    <row r="2" spans="1:6" ht="184.5" customHeight="1">
      <c r="A2" s="369" t="s">
        <v>181</v>
      </c>
      <c r="B2" s="370" t="s">
        <v>335</v>
      </c>
      <c r="C2" s="370" t="s">
        <v>189</v>
      </c>
      <c r="D2" s="370" t="s">
        <v>336</v>
      </c>
      <c r="E2" s="370" t="s">
        <v>190</v>
      </c>
      <c r="F2" s="370" t="s">
        <v>191</v>
      </c>
    </row>
    <row r="3" spans="1:6" ht="18.75" customHeight="1">
      <c r="A3" s="490" t="s">
        <v>13</v>
      </c>
      <c r="B3" s="371">
        <v>2009</v>
      </c>
      <c r="C3" s="372">
        <v>23</v>
      </c>
      <c r="D3" s="372">
        <v>13</v>
      </c>
      <c r="E3" s="372">
        <v>12</v>
      </c>
      <c r="F3" s="372">
        <v>5</v>
      </c>
    </row>
    <row r="4" spans="1:6" ht="18.75" customHeight="1">
      <c r="A4" s="491"/>
      <c r="B4" s="371">
        <v>2008</v>
      </c>
      <c r="C4" s="373">
        <v>22</v>
      </c>
      <c r="D4" s="373">
        <v>1</v>
      </c>
      <c r="E4" s="373">
        <v>12</v>
      </c>
      <c r="F4" s="373">
        <v>3</v>
      </c>
    </row>
    <row r="5" spans="1:6" ht="18.75" customHeight="1">
      <c r="A5" s="492"/>
      <c r="B5" s="374">
        <v>2007</v>
      </c>
      <c r="C5" s="375">
        <v>22</v>
      </c>
      <c r="D5" s="375">
        <v>4</v>
      </c>
      <c r="E5" s="375">
        <v>6</v>
      </c>
      <c r="F5" s="375">
        <v>6</v>
      </c>
    </row>
    <row r="6" spans="1:6" ht="18.75">
      <c r="A6" s="490" t="s">
        <v>21</v>
      </c>
      <c r="B6" s="371">
        <v>2009</v>
      </c>
      <c r="C6" s="372">
        <v>21</v>
      </c>
      <c r="D6" s="372">
        <v>14</v>
      </c>
      <c r="E6" s="372">
        <v>8</v>
      </c>
      <c r="F6" s="372">
        <v>18</v>
      </c>
    </row>
    <row r="7" spans="1:6" ht="18.75">
      <c r="A7" s="491"/>
      <c r="B7" s="371">
        <v>2008</v>
      </c>
      <c r="C7" s="373">
        <v>20</v>
      </c>
      <c r="D7" s="373">
        <v>1</v>
      </c>
      <c r="E7" s="373">
        <v>6</v>
      </c>
      <c r="F7" s="373">
        <v>19</v>
      </c>
    </row>
    <row r="8" spans="1:6" ht="18.75">
      <c r="A8" s="492"/>
      <c r="B8" s="374">
        <v>2007</v>
      </c>
      <c r="C8" s="376">
        <v>19</v>
      </c>
      <c r="D8" s="376">
        <v>3</v>
      </c>
      <c r="E8" s="376">
        <v>11</v>
      </c>
      <c r="F8" s="376">
        <v>20</v>
      </c>
    </row>
    <row r="9" spans="1:6" ht="18.75">
      <c r="A9" s="490" t="s">
        <v>10</v>
      </c>
      <c r="B9" s="371">
        <v>2009</v>
      </c>
      <c r="C9" s="372">
        <v>14</v>
      </c>
      <c r="D9" s="373">
        <v>1</v>
      </c>
      <c r="E9" s="372">
        <v>16</v>
      </c>
      <c r="F9" s="372">
        <v>7</v>
      </c>
    </row>
    <row r="10" spans="1:6" ht="18.75">
      <c r="A10" s="491"/>
      <c r="B10" s="371">
        <v>2008</v>
      </c>
      <c r="C10" s="373">
        <v>15</v>
      </c>
      <c r="D10" s="373">
        <v>1</v>
      </c>
      <c r="E10" s="373">
        <v>12</v>
      </c>
      <c r="F10" s="373">
        <v>2</v>
      </c>
    </row>
    <row r="11" spans="1:6" ht="18.75">
      <c r="A11" s="492"/>
      <c r="B11" s="374">
        <v>2007</v>
      </c>
      <c r="C11" s="376">
        <v>6</v>
      </c>
      <c r="D11" s="376">
        <v>1</v>
      </c>
      <c r="E11" s="376">
        <v>15</v>
      </c>
      <c r="F11" s="376">
        <v>8</v>
      </c>
    </row>
    <row r="12" spans="1:6" ht="18.75" customHeight="1">
      <c r="A12" s="490" t="s">
        <v>18</v>
      </c>
      <c r="B12" s="371">
        <v>2009</v>
      </c>
      <c r="C12" s="372">
        <v>3</v>
      </c>
      <c r="D12" s="373">
        <v>17</v>
      </c>
      <c r="E12" s="500" t="s">
        <v>192</v>
      </c>
      <c r="F12" s="372">
        <v>4</v>
      </c>
    </row>
    <row r="13" spans="1:6" ht="18.75">
      <c r="A13" s="491"/>
      <c r="B13" s="371">
        <v>2008</v>
      </c>
      <c r="C13" s="373">
        <v>3</v>
      </c>
      <c r="D13" s="373">
        <v>1</v>
      </c>
      <c r="E13" s="501"/>
      <c r="F13" s="373">
        <v>13</v>
      </c>
    </row>
    <row r="14" spans="1:6" ht="18.75">
      <c r="A14" s="492"/>
      <c r="B14" s="374">
        <v>2007</v>
      </c>
      <c r="C14" s="376">
        <v>3</v>
      </c>
      <c r="D14" s="376">
        <v>1</v>
      </c>
      <c r="E14" s="462"/>
      <c r="F14" s="376">
        <v>18</v>
      </c>
    </row>
    <row r="15" spans="1:6" ht="18.75" customHeight="1">
      <c r="A15" s="490" t="s">
        <v>1</v>
      </c>
      <c r="B15" s="371">
        <v>2009</v>
      </c>
      <c r="C15" s="372">
        <v>24</v>
      </c>
      <c r="D15" s="373">
        <v>3</v>
      </c>
      <c r="E15" s="500" t="s">
        <v>192</v>
      </c>
      <c r="F15" s="372">
        <v>23</v>
      </c>
    </row>
    <row r="16" spans="1:6" ht="18.75">
      <c r="A16" s="491" t="s">
        <v>18</v>
      </c>
      <c r="B16" s="371">
        <v>2008</v>
      </c>
      <c r="C16" s="373">
        <v>24</v>
      </c>
      <c r="D16" s="373">
        <v>1</v>
      </c>
      <c r="E16" s="501"/>
      <c r="F16" s="373">
        <v>21</v>
      </c>
    </row>
    <row r="17" spans="1:6" ht="18.75">
      <c r="A17" s="492"/>
      <c r="B17" s="374">
        <v>2007</v>
      </c>
      <c r="C17" s="376">
        <v>24</v>
      </c>
      <c r="D17" s="376">
        <v>11</v>
      </c>
      <c r="E17" s="462"/>
      <c r="F17" s="376">
        <v>25</v>
      </c>
    </row>
    <row r="18" spans="1:6" ht="18.75">
      <c r="A18" s="490" t="s">
        <v>12</v>
      </c>
      <c r="B18" s="371">
        <v>2009</v>
      </c>
      <c r="C18" s="372">
        <v>22</v>
      </c>
      <c r="D18" s="373">
        <v>4</v>
      </c>
      <c r="E18" s="372">
        <v>19</v>
      </c>
      <c r="F18" s="372">
        <v>25</v>
      </c>
    </row>
    <row r="19" spans="1:16" ht="18.75">
      <c r="A19" s="491" t="s">
        <v>12</v>
      </c>
      <c r="B19" s="371">
        <v>2008</v>
      </c>
      <c r="C19" s="373">
        <v>23</v>
      </c>
      <c r="D19" s="373">
        <v>1</v>
      </c>
      <c r="E19" s="373">
        <v>15</v>
      </c>
      <c r="F19" s="373">
        <v>25</v>
      </c>
      <c r="K19" s="377"/>
      <c r="L19" s="377"/>
      <c r="M19" s="377"/>
      <c r="N19" s="377"/>
      <c r="O19" s="377"/>
      <c r="P19" s="377"/>
    </row>
    <row r="20" spans="1:16" ht="18.75">
      <c r="A20" s="492"/>
      <c r="B20" s="374">
        <v>2007</v>
      </c>
      <c r="C20" s="375">
        <v>23</v>
      </c>
      <c r="D20" s="375">
        <v>10</v>
      </c>
      <c r="E20" s="375">
        <v>9</v>
      </c>
      <c r="F20" s="375">
        <v>19</v>
      </c>
      <c r="K20" s="377"/>
      <c r="L20" s="377"/>
      <c r="M20" s="377"/>
      <c r="N20" s="377"/>
      <c r="O20" s="377"/>
      <c r="P20" s="377"/>
    </row>
    <row r="21" spans="1:16" ht="18.75">
      <c r="A21" s="490" t="s">
        <v>179</v>
      </c>
      <c r="B21" s="371">
        <v>2009</v>
      </c>
      <c r="C21" s="372">
        <v>10</v>
      </c>
      <c r="D21" s="373">
        <v>7</v>
      </c>
      <c r="E21" s="372">
        <v>11</v>
      </c>
      <c r="F21" s="372">
        <v>15</v>
      </c>
      <c r="K21" s="377"/>
      <c r="L21" s="377"/>
      <c r="M21" s="377"/>
      <c r="N21" s="377"/>
      <c r="O21" s="377"/>
      <c r="P21" s="377"/>
    </row>
    <row r="22" spans="1:16" ht="18.75">
      <c r="A22" s="491" t="s">
        <v>179</v>
      </c>
      <c r="B22" s="371">
        <v>2008</v>
      </c>
      <c r="C22" s="373">
        <v>11</v>
      </c>
      <c r="D22" s="373">
        <v>1</v>
      </c>
      <c r="E22" s="373">
        <v>10</v>
      </c>
      <c r="F22" s="373">
        <v>7</v>
      </c>
      <c r="K22" s="377"/>
      <c r="L22" s="377"/>
      <c r="M22" s="377"/>
      <c r="N22" s="377"/>
      <c r="O22" s="377"/>
      <c r="P22" s="377"/>
    </row>
    <row r="23" spans="1:16" ht="18.75">
      <c r="A23" s="492"/>
      <c r="B23" s="374">
        <v>2007</v>
      </c>
      <c r="C23" s="375">
        <v>17</v>
      </c>
      <c r="D23" s="375">
        <v>9</v>
      </c>
      <c r="E23" s="375">
        <v>7</v>
      </c>
      <c r="F23" s="375">
        <v>13</v>
      </c>
      <c r="K23" s="377"/>
      <c r="L23" s="377"/>
      <c r="M23" s="377"/>
      <c r="N23" s="377"/>
      <c r="O23" s="377"/>
      <c r="P23" s="377"/>
    </row>
    <row r="24" spans="1:16" ht="18.75">
      <c r="A24" s="490" t="s">
        <v>17</v>
      </c>
      <c r="B24" s="371">
        <v>2009</v>
      </c>
      <c r="C24" s="372">
        <v>1</v>
      </c>
      <c r="D24" s="373">
        <v>11</v>
      </c>
      <c r="E24" s="372">
        <v>2</v>
      </c>
      <c r="F24" s="372">
        <v>24</v>
      </c>
      <c r="K24" s="377"/>
      <c r="L24" s="377"/>
      <c r="M24" s="377"/>
      <c r="N24" s="377"/>
      <c r="O24" s="377"/>
      <c r="P24" s="377"/>
    </row>
    <row r="25" spans="1:15" ht="18.75">
      <c r="A25" s="491" t="s">
        <v>17</v>
      </c>
      <c r="B25" s="371">
        <v>2008</v>
      </c>
      <c r="C25" s="373">
        <v>1</v>
      </c>
      <c r="D25" s="373">
        <v>10</v>
      </c>
      <c r="E25" s="373">
        <v>1</v>
      </c>
      <c r="F25" s="373">
        <v>22</v>
      </c>
      <c r="K25" s="378"/>
      <c r="L25" s="378"/>
      <c r="M25" s="378"/>
      <c r="N25" s="378"/>
      <c r="O25" s="378"/>
    </row>
    <row r="26" spans="1:15" ht="18.75">
      <c r="A26" s="492"/>
      <c r="B26" s="374">
        <v>2007</v>
      </c>
      <c r="C26" s="375">
        <v>2</v>
      </c>
      <c r="D26" s="375">
        <v>18</v>
      </c>
      <c r="E26" s="375">
        <v>1</v>
      </c>
      <c r="F26" s="375">
        <v>24</v>
      </c>
      <c r="K26" s="378"/>
      <c r="L26" s="378"/>
      <c r="M26" s="378"/>
      <c r="N26" s="378"/>
      <c r="O26" s="378"/>
    </row>
    <row r="27" spans="1:15" ht="18.75">
      <c r="A27" s="490" t="s">
        <v>6</v>
      </c>
      <c r="B27" s="371">
        <v>2009</v>
      </c>
      <c r="C27" s="372">
        <v>7</v>
      </c>
      <c r="D27" s="373">
        <v>15</v>
      </c>
      <c r="E27" s="372">
        <v>1</v>
      </c>
      <c r="F27" s="372">
        <v>17</v>
      </c>
      <c r="K27" s="377"/>
      <c r="L27" s="377"/>
      <c r="M27" s="377"/>
      <c r="N27" s="377"/>
      <c r="O27" s="377"/>
    </row>
    <row r="28" spans="1:15" ht="18.75">
      <c r="A28" s="491"/>
      <c r="B28" s="371">
        <v>2008</v>
      </c>
      <c r="C28" s="373">
        <v>7</v>
      </c>
      <c r="D28" s="373">
        <v>8</v>
      </c>
      <c r="E28" s="373">
        <v>3</v>
      </c>
      <c r="F28" s="373">
        <v>11</v>
      </c>
      <c r="K28" s="377"/>
      <c r="L28" s="377"/>
      <c r="M28" s="377"/>
      <c r="N28" s="377"/>
      <c r="O28" s="377"/>
    </row>
    <row r="29" spans="1:15" ht="18.75">
      <c r="A29" s="492"/>
      <c r="B29" s="374">
        <v>2007</v>
      </c>
      <c r="C29" s="375">
        <v>7</v>
      </c>
      <c r="D29" s="375">
        <v>1</v>
      </c>
      <c r="E29" s="375">
        <v>2</v>
      </c>
      <c r="F29" s="375">
        <v>12</v>
      </c>
      <c r="K29" s="377"/>
      <c r="L29" s="377"/>
      <c r="M29" s="377"/>
      <c r="N29" s="377"/>
      <c r="O29" s="377"/>
    </row>
    <row r="30" spans="1:15" ht="18.75">
      <c r="A30" s="490" t="s">
        <v>20</v>
      </c>
      <c r="B30" s="371">
        <v>2009</v>
      </c>
      <c r="C30" s="372">
        <v>5</v>
      </c>
      <c r="D30" s="373">
        <v>5</v>
      </c>
      <c r="E30" s="372">
        <v>18</v>
      </c>
      <c r="F30" s="372">
        <v>8</v>
      </c>
      <c r="K30" s="377"/>
      <c r="L30" s="377"/>
      <c r="M30" s="377"/>
      <c r="N30" s="377"/>
      <c r="O30" s="377"/>
    </row>
    <row r="31" spans="1:15" ht="18.75">
      <c r="A31" s="491"/>
      <c r="B31" s="371">
        <v>2008</v>
      </c>
      <c r="C31" s="373">
        <v>5</v>
      </c>
      <c r="D31" s="373">
        <v>11</v>
      </c>
      <c r="E31" s="373">
        <v>19</v>
      </c>
      <c r="F31" s="373">
        <v>12</v>
      </c>
      <c r="K31" s="377"/>
      <c r="L31" s="377"/>
      <c r="M31" s="377"/>
      <c r="N31" s="377"/>
      <c r="O31" s="377"/>
    </row>
    <row r="32" spans="1:15" ht="18.75">
      <c r="A32" s="492"/>
      <c r="B32" s="374">
        <v>2007</v>
      </c>
      <c r="C32" s="375">
        <v>1</v>
      </c>
      <c r="D32" s="375">
        <v>20</v>
      </c>
      <c r="E32" s="375">
        <v>20</v>
      </c>
      <c r="F32" s="375">
        <v>15</v>
      </c>
      <c r="K32" s="377"/>
      <c r="L32" s="377"/>
      <c r="M32" s="377"/>
      <c r="N32" s="377"/>
      <c r="O32" s="377"/>
    </row>
    <row r="33" spans="1:15" ht="18.75">
      <c r="A33" s="490" t="s">
        <v>16</v>
      </c>
      <c r="B33" s="371">
        <v>2009</v>
      </c>
      <c r="C33" s="372">
        <v>2</v>
      </c>
      <c r="D33" s="373">
        <v>8</v>
      </c>
      <c r="E33" s="372">
        <v>5</v>
      </c>
      <c r="F33" s="372">
        <v>13</v>
      </c>
      <c r="K33" s="377"/>
      <c r="L33" s="377"/>
      <c r="M33" s="377"/>
      <c r="N33" s="377"/>
      <c r="O33" s="377"/>
    </row>
    <row r="34" spans="1:15" ht="18.75">
      <c r="A34" s="491"/>
      <c r="B34" s="371">
        <v>2008</v>
      </c>
      <c r="C34" s="373">
        <v>2</v>
      </c>
      <c r="D34" s="373">
        <v>1</v>
      </c>
      <c r="E34" s="373">
        <v>14</v>
      </c>
      <c r="F34" s="373">
        <v>10</v>
      </c>
      <c r="K34" s="377"/>
      <c r="L34" s="377"/>
      <c r="M34" s="377"/>
      <c r="N34" s="377"/>
      <c r="O34" s="377"/>
    </row>
    <row r="35" spans="1:15" ht="18.75">
      <c r="A35" s="492"/>
      <c r="B35" s="374">
        <v>2007</v>
      </c>
      <c r="C35" s="375">
        <v>13</v>
      </c>
      <c r="D35" s="375">
        <v>1</v>
      </c>
      <c r="E35" s="375">
        <v>8</v>
      </c>
      <c r="F35" s="375">
        <v>2</v>
      </c>
      <c r="K35" s="377"/>
      <c r="L35" s="377"/>
      <c r="M35" s="377"/>
      <c r="N35" s="377"/>
      <c r="O35" s="377"/>
    </row>
    <row r="36" spans="1:15" ht="18.75">
      <c r="A36" s="490" t="s">
        <v>4</v>
      </c>
      <c r="B36" s="371">
        <v>2009</v>
      </c>
      <c r="C36" s="372">
        <v>13</v>
      </c>
      <c r="D36" s="373">
        <v>1</v>
      </c>
      <c r="E36" s="372">
        <v>6</v>
      </c>
      <c r="F36" s="372">
        <v>19</v>
      </c>
      <c r="K36" s="377"/>
      <c r="L36" s="377"/>
      <c r="M36" s="377"/>
      <c r="N36" s="377"/>
      <c r="O36" s="377"/>
    </row>
    <row r="37" spans="1:15" ht="18.75">
      <c r="A37" s="491"/>
      <c r="B37" s="371">
        <v>2008</v>
      </c>
      <c r="C37" s="373">
        <v>12</v>
      </c>
      <c r="D37" s="373">
        <v>1</v>
      </c>
      <c r="E37" s="373">
        <v>7</v>
      </c>
      <c r="F37" s="373">
        <v>14</v>
      </c>
      <c r="K37" s="377"/>
      <c r="L37" s="377"/>
      <c r="M37" s="377"/>
      <c r="N37" s="377"/>
      <c r="O37" s="377"/>
    </row>
    <row r="38" spans="1:15" ht="18.75">
      <c r="A38" s="492"/>
      <c r="B38" s="374">
        <v>2007</v>
      </c>
      <c r="C38" s="375">
        <v>11</v>
      </c>
      <c r="D38" s="375">
        <v>6</v>
      </c>
      <c r="E38" s="375">
        <v>13</v>
      </c>
      <c r="F38" s="375">
        <v>9</v>
      </c>
      <c r="K38" s="377"/>
      <c r="L38" s="377"/>
      <c r="M38" s="377"/>
      <c r="N38" s="377"/>
      <c r="O38" s="377"/>
    </row>
    <row r="39" spans="1:15" ht="18.75">
      <c r="A39" s="490" t="s">
        <v>22</v>
      </c>
      <c r="B39" s="371">
        <v>2009</v>
      </c>
      <c r="C39" s="372">
        <v>9</v>
      </c>
      <c r="D39" s="373">
        <v>1</v>
      </c>
      <c r="E39" s="372">
        <v>14</v>
      </c>
      <c r="F39" s="372">
        <v>16</v>
      </c>
      <c r="K39" s="377"/>
      <c r="L39" s="377"/>
      <c r="M39" s="377"/>
      <c r="N39" s="377"/>
      <c r="O39" s="377"/>
    </row>
    <row r="40" spans="1:15" ht="18.75">
      <c r="A40" s="491" t="s">
        <v>22</v>
      </c>
      <c r="B40" s="371">
        <v>2008</v>
      </c>
      <c r="C40" s="373">
        <v>13</v>
      </c>
      <c r="D40" s="373">
        <v>1</v>
      </c>
      <c r="E40" s="373">
        <v>16</v>
      </c>
      <c r="F40" s="373">
        <v>23</v>
      </c>
      <c r="K40" s="377"/>
      <c r="L40" s="377"/>
      <c r="M40" s="377"/>
      <c r="N40" s="377"/>
      <c r="O40" s="377"/>
    </row>
    <row r="41" spans="1:15" ht="18.75">
      <c r="A41" s="492"/>
      <c r="B41" s="374">
        <v>2007</v>
      </c>
      <c r="C41" s="375">
        <v>15</v>
      </c>
      <c r="D41" s="375">
        <v>8</v>
      </c>
      <c r="E41" s="375">
        <v>16</v>
      </c>
      <c r="F41" s="375">
        <v>16</v>
      </c>
      <c r="K41" s="377"/>
      <c r="L41" s="377"/>
      <c r="M41" s="377"/>
      <c r="N41" s="377"/>
      <c r="O41" s="377"/>
    </row>
    <row r="42" spans="1:15" ht="18.75">
      <c r="A42" s="490" t="s">
        <v>15</v>
      </c>
      <c r="B42" s="371">
        <v>2009</v>
      </c>
      <c r="C42" s="372">
        <v>17</v>
      </c>
      <c r="D42" s="373">
        <v>6</v>
      </c>
      <c r="E42" s="372">
        <v>10</v>
      </c>
      <c r="F42" s="372">
        <v>22</v>
      </c>
      <c r="K42" s="377"/>
      <c r="L42" s="377"/>
      <c r="M42" s="377"/>
      <c r="N42" s="377"/>
      <c r="O42" s="377"/>
    </row>
    <row r="43" spans="1:15" ht="18.75">
      <c r="A43" s="491"/>
      <c r="B43" s="371">
        <v>2008</v>
      </c>
      <c r="C43" s="373">
        <v>16</v>
      </c>
      <c r="D43" s="373">
        <v>7</v>
      </c>
      <c r="E43" s="373">
        <v>17</v>
      </c>
      <c r="F43" s="373">
        <v>17</v>
      </c>
      <c r="K43" s="377"/>
      <c r="L43" s="377"/>
      <c r="M43" s="377"/>
      <c r="N43" s="377"/>
      <c r="O43" s="377"/>
    </row>
    <row r="44" spans="1:15" ht="18.75">
      <c r="A44" s="492"/>
      <c r="B44" s="374">
        <v>2007</v>
      </c>
      <c r="C44" s="375">
        <v>9</v>
      </c>
      <c r="D44" s="375">
        <v>15</v>
      </c>
      <c r="E44" s="375">
        <v>18</v>
      </c>
      <c r="F44" s="375">
        <v>14</v>
      </c>
      <c r="K44" s="377"/>
      <c r="L44" s="377"/>
      <c r="M44" s="377"/>
      <c r="N44" s="377"/>
      <c r="O44" s="377"/>
    </row>
    <row r="45" spans="1:12" ht="18.75">
      <c r="A45" s="490" t="s">
        <v>3</v>
      </c>
      <c r="B45" s="371">
        <v>2009</v>
      </c>
      <c r="C45" s="372">
        <v>20</v>
      </c>
      <c r="D45" s="373">
        <v>2</v>
      </c>
      <c r="E45" s="372">
        <v>7</v>
      </c>
      <c r="F45" s="372">
        <v>12</v>
      </c>
      <c r="K45" s="377"/>
      <c r="L45" s="377"/>
    </row>
    <row r="46" spans="1:12" ht="18.75">
      <c r="A46" s="491"/>
      <c r="B46" s="371">
        <v>2008</v>
      </c>
      <c r="C46" s="373">
        <v>18</v>
      </c>
      <c r="D46" s="373">
        <v>5</v>
      </c>
      <c r="E46" s="373">
        <v>11</v>
      </c>
      <c r="F46" s="373">
        <v>15</v>
      </c>
      <c r="K46" s="377"/>
      <c r="L46" s="377"/>
    </row>
    <row r="47" spans="1:12" ht="18.75">
      <c r="A47" s="492"/>
      <c r="B47" s="374">
        <v>2007</v>
      </c>
      <c r="C47" s="375">
        <v>16</v>
      </c>
      <c r="D47" s="375">
        <v>12</v>
      </c>
      <c r="E47" s="375">
        <v>14</v>
      </c>
      <c r="F47" s="375">
        <v>7</v>
      </c>
      <c r="K47" s="377"/>
      <c r="L47" s="377"/>
    </row>
    <row r="48" spans="1:12" ht="18.75" customHeight="1">
      <c r="A48" s="490" t="s">
        <v>14</v>
      </c>
      <c r="B48" s="371">
        <v>2009</v>
      </c>
      <c r="C48" s="372">
        <v>15</v>
      </c>
      <c r="D48" s="373">
        <v>16</v>
      </c>
      <c r="E48" s="372">
        <v>3</v>
      </c>
      <c r="F48" s="372">
        <v>9</v>
      </c>
      <c r="K48" s="377"/>
      <c r="L48" s="377"/>
    </row>
    <row r="49" spans="1:12" ht="18.75" customHeight="1">
      <c r="A49" s="491"/>
      <c r="B49" s="371">
        <v>2008</v>
      </c>
      <c r="C49" s="373">
        <v>17</v>
      </c>
      <c r="D49" s="373">
        <v>1</v>
      </c>
      <c r="E49" s="373">
        <v>5</v>
      </c>
      <c r="F49" s="373">
        <v>4</v>
      </c>
      <c r="K49" s="377"/>
      <c r="L49" s="377"/>
    </row>
    <row r="50" spans="1:12" ht="18.75" customHeight="1">
      <c r="A50" s="492"/>
      <c r="B50" s="374">
        <v>2007</v>
      </c>
      <c r="C50" s="375">
        <v>18</v>
      </c>
      <c r="D50" s="375">
        <v>14</v>
      </c>
      <c r="E50" s="375">
        <v>5</v>
      </c>
      <c r="F50" s="375">
        <v>11</v>
      </c>
      <c r="K50" s="377"/>
      <c r="L50" s="377"/>
    </row>
    <row r="51" spans="1:12" ht="18.75" customHeight="1">
      <c r="A51" s="490" t="s">
        <v>11</v>
      </c>
      <c r="B51" s="371">
        <v>2009</v>
      </c>
      <c r="C51" s="372">
        <v>6</v>
      </c>
      <c r="D51" s="373">
        <v>10</v>
      </c>
      <c r="E51" s="500" t="s">
        <v>192</v>
      </c>
      <c r="F51" s="372">
        <v>1</v>
      </c>
      <c r="K51" s="377"/>
      <c r="L51" s="377"/>
    </row>
    <row r="52" spans="1:12" ht="18.75" customHeight="1">
      <c r="A52" s="491"/>
      <c r="B52" s="371">
        <v>2008</v>
      </c>
      <c r="C52" s="373">
        <v>8</v>
      </c>
      <c r="D52" s="373">
        <v>6</v>
      </c>
      <c r="E52" s="501"/>
      <c r="F52" s="372">
        <v>5</v>
      </c>
      <c r="K52" s="377"/>
      <c r="L52" s="377"/>
    </row>
    <row r="53" spans="1:12" ht="18.75" customHeight="1">
      <c r="A53" s="492"/>
      <c r="B53" s="374">
        <v>2007</v>
      </c>
      <c r="C53" s="375">
        <v>12</v>
      </c>
      <c r="D53" s="375">
        <v>1</v>
      </c>
      <c r="E53" s="462"/>
      <c r="F53" s="375">
        <v>4</v>
      </c>
      <c r="K53" s="377"/>
      <c r="L53" s="377"/>
    </row>
    <row r="54" spans="1:12" ht="18.75" customHeight="1">
      <c r="A54" s="490" t="s">
        <v>19</v>
      </c>
      <c r="B54" s="371">
        <v>2009</v>
      </c>
      <c r="C54" s="372">
        <v>12</v>
      </c>
      <c r="D54" s="373">
        <v>1</v>
      </c>
      <c r="E54" s="500" t="s">
        <v>192</v>
      </c>
      <c r="F54" s="372">
        <v>14</v>
      </c>
      <c r="K54" s="377"/>
      <c r="L54" s="377"/>
    </row>
    <row r="55" spans="1:12" ht="18.75" customHeight="1">
      <c r="A55" s="491"/>
      <c r="B55" s="371">
        <v>2008</v>
      </c>
      <c r="C55" s="373">
        <v>9</v>
      </c>
      <c r="D55" s="373">
        <v>1</v>
      </c>
      <c r="E55" s="501"/>
      <c r="F55" s="372">
        <v>20</v>
      </c>
      <c r="K55" s="377"/>
      <c r="L55" s="377"/>
    </row>
    <row r="56" spans="1:12" ht="18.75" customHeight="1">
      <c r="A56" s="492"/>
      <c r="B56" s="374">
        <v>2007</v>
      </c>
      <c r="C56" s="375">
        <v>8</v>
      </c>
      <c r="D56" s="375">
        <v>16</v>
      </c>
      <c r="E56" s="462"/>
      <c r="F56" s="375">
        <v>22</v>
      </c>
      <c r="K56" s="377"/>
      <c r="L56" s="377"/>
    </row>
    <row r="57" spans="1:12" ht="18.75" customHeight="1">
      <c r="A57" s="490" t="s">
        <v>23</v>
      </c>
      <c r="B57" s="371">
        <v>2009</v>
      </c>
      <c r="C57" s="372">
        <v>19</v>
      </c>
      <c r="D57" s="373">
        <v>9</v>
      </c>
      <c r="E57" s="372">
        <v>9</v>
      </c>
      <c r="F57" s="372">
        <v>6</v>
      </c>
      <c r="K57" s="377"/>
      <c r="L57" s="377"/>
    </row>
    <row r="58" spans="1:12" ht="18.75" customHeight="1">
      <c r="A58" s="491"/>
      <c r="B58" s="371">
        <v>2008</v>
      </c>
      <c r="C58" s="373">
        <v>21</v>
      </c>
      <c r="D58" s="373">
        <v>3</v>
      </c>
      <c r="E58" s="373">
        <v>13</v>
      </c>
      <c r="F58" s="373">
        <v>6</v>
      </c>
      <c r="K58" s="377"/>
      <c r="L58" s="377"/>
    </row>
    <row r="59" spans="1:12" ht="18.75" customHeight="1">
      <c r="A59" s="492"/>
      <c r="B59" s="374">
        <v>2007</v>
      </c>
      <c r="C59" s="375">
        <v>21</v>
      </c>
      <c r="D59" s="375">
        <v>5</v>
      </c>
      <c r="E59" s="375">
        <v>19</v>
      </c>
      <c r="F59" s="375">
        <v>1</v>
      </c>
      <c r="K59" s="377"/>
      <c r="L59" s="377"/>
    </row>
    <row r="60" spans="1:12" ht="18.75" customHeight="1">
      <c r="A60" s="490" t="s">
        <v>9</v>
      </c>
      <c r="B60" s="371">
        <v>2009</v>
      </c>
      <c r="C60" s="372">
        <v>11</v>
      </c>
      <c r="D60" s="373">
        <v>1</v>
      </c>
      <c r="E60" s="372">
        <v>17</v>
      </c>
      <c r="F60" s="372">
        <v>3</v>
      </c>
      <c r="K60" s="377"/>
      <c r="L60" s="377"/>
    </row>
    <row r="61" spans="1:12" ht="18.75" customHeight="1">
      <c r="A61" s="491"/>
      <c r="B61" s="371">
        <v>2008</v>
      </c>
      <c r="C61" s="373">
        <v>10</v>
      </c>
      <c r="D61" s="373">
        <v>1</v>
      </c>
      <c r="E61" s="373">
        <v>8</v>
      </c>
      <c r="F61" s="373">
        <v>9</v>
      </c>
      <c r="K61" s="377"/>
      <c r="L61" s="377"/>
    </row>
    <row r="62" spans="1:12" ht="18.75" customHeight="1">
      <c r="A62" s="492"/>
      <c r="B62" s="374">
        <v>2007</v>
      </c>
      <c r="C62" s="375">
        <v>10</v>
      </c>
      <c r="D62" s="375">
        <v>7</v>
      </c>
      <c r="E62" s="375">
        <v>12</v>
      </c>
      <c r="F62" s="375">
        <v>10</v>
      </c>
      <c r="K62" s="377"/>
      <c r="L62" s="377"/>
    </row>
    <row r="63" spans="1:12" ht="18.75" customHeight="1">
      <c r="A63" s="490" t="s">
        <v>24</v>
      </c>
      <c r="B63" s="371">
        <v>2009</v>
      </c>
      <c r="C63" s="372">
        <v>8</v>
      </c>
      <c r="D63" s="373">
        <v>1</v>
      </c>
      <c r="E63" s="372">
        <v>13</v>
      </c>
      <c r="F63" s="372">
        <v>2</v>
      </c>
      <c r="K63" s="377"/>
      <c r="L63" s="377"/>
    </row>
    <row r="64" spans="1:12" ht="18.75" customHeight="1">
      <c r="A64" s="491"/>
      <c r="B64" s="371">
        <v>2008</v>
      </c>
      <c r="C64" s="373">
        <v>6</v>
      </c>
      <c r="D64" s="373">
        <v>1</v>
      </c>
      <c r="E64" s="373">
        <v>4</v>
      </c>
      <c r="F64" s="373">
        <v>1</v>
      </c>
      <c r="K64" s="377"/>
      <c r="L64" s="377"/>
    </row>
    <row r="65" spans="1:12" ht="18.75" customHeight="1">
      <c r="A65" s="492"/>
      <c r="B65" s="374">
        <v>2007</v>
      </c>
      <c r="C65" s="375">
        <v>4</v>
      </c>
      <c r="D65" s="375">
        <v>17</v>
      </c>
      <c r="E65" s="375">
        <v>4</v>
      </c>
      <c r="F65" s="375">
        <v>3</v>
      </c>
      <c r="K65" s="377"/>
      <c r="L65" s="377"/>
    </row>
    <row r="66" spans="1:6" ht="18.75" customHeight="1">
      <c r="A66" s="490" t="s">
        <v>8</v>
      </c>
      <c r="B66" s="371">
        <v>2009</v>
      </c>
      <c r="C66" s="372">
        <v>16</v>
      </c>
      <c r="D66" s="373">
        <v>1</v>
      </c>
      <c r="E66" s="372">
        <v>15</v>
      </c>
      <c r="F66" s="372">
        <v>11</v>
      </c>
    </row>
    <row r="67" spans="1:6" ht="18.75" customHeight="1">
      <c r="A67" s="491"/>
      <c r="B67" s="371">
        <v>2008</v>
      </c>
      <c r="C67" s="373">
        <v>14</v>
      </c>
      <c r="D67" s="373">
        <v>2</v>
      </c>
      <c r="E67" s="373">
        <v>9</v>
      </c>
      <c r="F67" s="373">
        <v>8</v>
      </c>
    </row>
    <row r="68" spans="1:6" ht="18.75" customHeight="1">
      <c r="A68" s="492"/>
      <c r="B68" s="374">
        <v>2007</v>
      </c>
      <c r="C68" s="375">
        <v>14</v>
      </c>
      <c r="D68" s="375">
        <v>2</v>
      </c>
      <c r="E68" s="375">
        <v>10</v>
      </c>
      <c r="F68" s="375">
        <v>5</v>
      </c>
    </row>
    <row r="69" spans="1:6" ht="18.75" customHeight="1">
      <c r="A69" s="490" t="s">
        <v>2</v>
      </c>
      <c r="B69" s="371">
        <v>2009</v>
      </c>
      <c r="C69" s="372">
        <v>25</v>
      </c>
      <c r="D69" s="373">
        <v>1</v>
      </c>
      <c r="E69" s="372">
        <v>20</v>
      </c>
      <c r="F69" s="372">
        <v>10</v>
      </c>
    </row>
    <row r="70" spans="1:6" ht="18.75" customHeight="1">
      <c r="A70" s="491"/>
      <c r="B70" s="371">
        <v>2008</v>
      </c>
      <c r="C70" s="373">
        <v>25</v>
      </c>
      <c r="D70" s="373">
        <v>9</v>
      </c>
      <c r="E70" s="373">
        <v>18</v>
      </c>
      <c r="F70" s="373">
        <v>16</v>
      </c>
    </row>
    <row r="71" spans="1:6" ht="18.75" customHeight="1">
      <c r="A71" s="492"/>
      <c r="B71" s="374">
        <v>2007</v>
      </c>
      <c r="C71" s="375">
        <v>25</v>
      </c>
      <c r="D71" s="375">
        <v>19</v>
      </c>
      <c r="E71" s="375">
        <v>17</v>
      </c>
      <c r="F71" s="375">
        <v>23</v>
      </c>
    </row>
    <row r="72" spans="1:6" ht="18.75" customHeight="1">
      <c r="A72" s="490" t="s">
        <v>68</v>
      </c>
      <c r="B72" s="371">
        <v>2009</v>
      </c>
      <c r="C72" s="372">
        <v>4</v>
      </c>
      <c r="D72" s="373">
        <v>1</v>
      </c>
      <c r="E72" s="372">
        <v>4</v>
      </c>
      <c r="F72" s="372">
        <v>20</v>
      </c>
    </row>
    <row r="73" spans="1:6" ht="18.75" customHeight="1">
      <c r="A73" s="491"/>
      <c r="B73" s="371">
        <v>2008</v>
      </c>
      <c r="C73" s="373">
        <v>4</v>
      </c>
      <c r="D73" s="373">
        <v>1</v>
      </c>
      <c r="E73" s="373">
        <v>2</v>
      </c>
      <c r="F73" s="373">
        <v>24</v>
      </c>
    </row>
    <row r="74" spans="1:6" ht="18.75" customHeight="1">
      <c r="A74" s="492"/>
      <c r="B74" s="374">
        <v>2007</v>
      </c>
      <c r="C74" s="375">
        <v>5</v>
      </c>
      <c r="D74" s="375">
        <v>1</v>
      </c>
      <c r="E74" s="375">
        <v>3</v>
      </c>
      <c r="F74" s="375">
        <v>21</v>
      </c>
    </row>
    <row r="75" spans="1:6" ht="18.75" customHeight="1">
      <c r="A75" s="490" t="s">
        <v>0</v>
      </c>
      <c r="B75" s="371">
        <v>2009</v>
      </c>
      <c r="C75" s="372">
        <v>18</v>
      </c>
      <c r="D75" s="373">
        <v>12</v>
      </c>
      <c r="E75" s="372">
        <v>7</v>
      </c>
      <c r="F75" s="372">
        <v>21</v>
      </c>
    </row>
    <row r="76" spans="1:6" ht="18.75" customHeight="1">
      <c r="A76" s="491"/>
      <c r="B76" s="371">
        <v>2008</v>
      </c>
      <c r="C76" s="373">
        <v>19</v>
      </c>
      <c r="D76" s="373">
        <v>4</v>
      </c>
      <c r="E76" s="373">
        <v>17</v>
      </c>
      <c r="F76" s="373">
        <v>18</v>
      </c>
    </row>
    <row r="77" spans="1:6" ht="18.75" customHeight="1">
      <c r="A77" s="492"/>
      <c r="B77" s="374">
        <v>2007</v>
      </c>
      <c r="C77" s="375">
        <v>20</v>
      </c>
      <c r="D77" s="375">
        <v>13</v>
      </c>
      <c r="E77" s="375">
        <v>18</v>
      </c>
      <c r="F77" s="375">
        <v>17</v>
      </c>
    </row>
    <row r="78" spans="1:6" ht="18.75" customHeight="1">
      <c r="A78" s="490" t="s">
        <v>72</v>
      </c>
      <c r="B78" s="371">
        <v>2009</v>
      </c>
      <c r="C78" s="372">
        <v>1</v>
      </c>
      <c r="D78" s="373">
        <v>5</v>
      </c>
      <c r="E78" s="372">
        <v>4</v>
      </c>
      <c r="F78" s="372">
        <v>5</v>
      </c>
    </row>
    <row r="79" spans="1:6" ht="18.75" customHeight="1">
      <c r="A79" s="491"/>
      <c r="B79" s="371">
        <v>2008</v>
      </c>
      <c r="C79" s="373">
        <v>1</v>
      </c>
      <c r="D79" s="373">
        <v>2</v>
      </c>
      <c r="E79" s="373">
        <v>3</v>
      </c>
      <c r="F79" s="373">
        <v>5</v>
      </c>
    </row>
    <row r="80" spans="1:6" ht="18.75" customHeight="1">
      <c r="A80" s="492"/>
      <c r="B80" s="374">
        <v>2007</v>
      </c>
      <c r="C80" s="375">
        <v>1</v>
      </c>
      <c r="D80" s="375">
        <v>3</v>
      </c>
      <c r="E80" s="375">
        <v>3</v>
      </c>
      <c r="F80" s="375">
        <v>5</v>
      </c>
    </row>
    <row r="81" spans="1:6" ht="18.75" customHeight="1">
      <c r="A81" s="490" t="s">
        <v>73</v>
      </c>
      <c r="B81" s="371">
        <v>2009</v>
      </c>
      <c r="C81" s="372">
        <v>2</v>
      </c>
      <c r="D81" s="373">
        <v>1</v>
      </c>
      <c r="E81" s="372">
        <v>1</v>
      </c>
      <c r="F81" s="372">
        <v>2</v>
      </c>
    </row>
    <row r="82" spans="1:6" ht="18.75" customHeight="1">
      <c r="A82" s="491"/>
      <c r="B82" s="371">
        <v>2008</v>
      </c>
      <c r="C82" s="373">
        <v>3</v>
      </c>
      <c r="D82" s="373">
        <v>1</v>
      </c>
      <c r="E82" s="373">
        <v>2</v>
      </c>
      <c r="F82" s="373">
        <v>2</v>
      </c>
    </row>
    <row r="83" spans="1:6" ht="18.75" customHeight="1">
      <c r="A83" s="492"/>
      <c r="B83" s="374">
        <v>2007</v>
      </c>
      <c r="C83" s="375">
        <v>3</v>
      </c>
      <c r="D83" s="375">
        <v>1</v>
      </c>
      <c r="E83" s="375">
        <v>2</v>
      </c>
      <c r="F83" s="375">
        <v>2</v>
      </c>
    </row>
    <row r="84" spans="1:6" ht="18.75" customHeight="1">
      <c r="A84" s="490" t="s">
        <v>74</v>
      </c>
      <c r="B84" s="371">
        <v>2009</v>
      </c>
      <c r="C84" s="372">
        <v>3</v>
      </c>
      <c r="D84" s="373">
        <v>4</v>
      </c>
      <c r="E84" s="372">
        <v>2</v>
      </c>
      <c r="F84" s="372">
        <v>3</v>
      </c>
    </row>
    <row r="85" spans="1:6" ht="18.75" customHeight="1">
      <c r="A85" s="491"/>
      <c r="B85" s="371">
        <v>2008</v>
      </c>
      <c r="C85" s="373">
        <v>2</v>
      </c>
      <c r="D85" s="373">
        <v>1</v>
      </c>
      <c r="E85" s="373">
        <v>1</v>
      </c>
      <c r="F85" s="373">
        <v>1</v>
      </c>
    </row>
    <row r="86" spans="1:6" ht="18.75" customHeight="1">
      <c r="A86" s="492"/>
      <c r="B86" s="374">
        <v>2007</v>
      </c>
      <c r="C86" s="375">
        <v>2</v>
      </c>
      <c r="D86" s="375">
        <v>1</v>
      </c>
      <c r="E86" s="375">
        <v>1</v>
      </c>
      <c r="F86" s="375">
        <v>3</v>
      </c>
    </row>
    <row r="87" spans="1:6" ht="18.75" customHeight="1">
      <c r="A87" s="490" t="s">
        <v>75</v>
      </c>
      <c r="B87" s="371">
        <v>2009</v>
      </c>
      <c r="C87" s="372">
        <v>5</v>
      </c>
      <c r="D87" s="373">
        <v>2</v>
      </c>
      <c r="E87" s="372">
        <v>3</v>
      </c>
      <c r="F87" s="372">
        <v>1</v>
      </c>
    </row>
    <row r="88" spans="1:6" ht="18.75" customHeight="1">
      <c r="A88" s="491"/>
      <c r="B88" s="371">
        <v>2008</v>
      </c>
      <c r="C88" s="373">
        <v>5</v>
      </c>
      <c r="D88" s="373">
        <v>1</v>
      </c>
      <c r="E88" s="373">
        <v>5</v>
      </c>
      <c r="F88" s="373">
        <v>3</v>
      </c>
    </row>
    <row r="89" spans="1:6" ht="18.75" customHeight="1">
      <c r="A89" s="492"/>
      <c r="B89" s="374">
        <v>2007</v>
      </c>
      <c r="C89" s="375">
        <v>5</v>
      </c>
      <c r="D89" s="375">
        <v>1</v>
      </c>
      <c r="E89" s="375">
        <v>5</v>
      </c>
      <c r="F89" s="375">
        <v>1</v>
      </c>
    </row>
    <row r="90" spans="1:6" ht="18.75" customHeight="1">
      <c r="A90" s="490" t="s">
        <v>76</v>
      </c>
      <c r="B90" s="371">
        <v>2009</v>
      </c>
      <c r="C90" s="372">
        <v>4</v>
      </c>
      <c r="D90" s="373">
        <v>3</v>
      </c>
      <c r="E90" s="372">
        <v>5</v>
      </c>
      <c r="F90" s="372">
        <v>4</v>
      </c>
    </row>
    <row r="91" spans="1:6" ht="18.75" customHeight="1">
      <c r="A91" s="491"/>
      <c r="B91" s="371">
        <v>2008</v>
      </c>
      <c r="C91" s="373">
        <v>4</v>
      </c>
      <c r="D91" s="373">
        <v>1</v>
      </c>
      <c r="E91" s="373">
        <v>4</v>
      </c>
      <c r="F91" s="373">
        <v>4</v>
      </c>
    </row>
    <row r="92" spans="1:6" ht="18.75">
      <c r="A92" s="492"/>
      <c r="B92" s="374">
        <v>2007</v>
      </c>
      <c r="C92" s="375">
        <v>4</v>
      </c>
      <c r="D92" s="375">
        <v>2</v>
      </c>
      <c r="E92" s="375">
        <v>4</v>
      </c>
      <c r="F92" s="375">
        <v>4</v>
      </c>
    </row>
  </sheetData>
  <sheetProtection/>
  <mergeCells count="35">
    <mergeCell ref="A15:A17"/>
    <mergeCell ref="E15:E17"/>
    <mergeCell ref="A1:E1"/>
    <mergeCell ref="A3:A5"/>
    <mergeCell ref="A6:A8"/>
    <mergeCell ref="A9:A11"/>
    <mergeCell ref="A12:A14"/>
    <mergeCell ref="E12:E14"/>
    <mergeCell ref="A36:A38"/>
    <mergeCell ref="A39:A41"/>
    <mergeCell ref="A42:A44"/>
    <mergeCell ref="A45:A47"/>
    <mergeCell ref="A48:A50"/>
    <mergeCell ref="A24:A26"/>
    <mergeCell ref="A27:A29"/>
    <mergeCell ref="A84:A86"/>
    <mergeCell ref="A51:A53"/>
    <mergeCell ref="E51:E53"/>
    <mergeCell ref="A54:A56"/>
    <mergeCell ref="E54:E56"/>
    <mergeCell ref="A18:A20"/>
    <mergeCell ref="A21:A23"/>
    <mergeCell ref="A57:A59"/>
    <mergeCell ref="A30:A32"/>
    <mergeCell ref="A33:A35"/>
    <mergeCell ref="A87:A89"/>
    <mergeCell ref="A90:A92"/>
    <mergeCell ref="A60:A62"/>
    <mergeCell ref="A63:A65"/>
    <mergeCell ref="A66:A68"/>
    <mergeCell ref="A69:A71"/>
    <mergeCell ref="A72:A74"/>
    <mergeCell ref="A75:A77"/>
    <mergeCell ref="A78:A80"/>
    <mergeCell ref="A81:A83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Header>&amp;R3</oddHeader>
  </headerFooter>
  <rowBreaks count="2" manualBreakCount="2">
    <brk id="32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="96" zoomScaleNormal="96" zoomScalePageLayoutView="0" workbookViewId="0" topLeftCell="A1">
      <selection activeCell="A30" sqref="A30:C34"/>
    </sheetView>
  </sheetViews>
  <sheetFormatPr defaultColWidth="9.00390625" defaultRowHeight="12.75"/>
  <cols>
    <col min="1" max="1" width="23.625" style="116" customWidth="1"/>
    <col min="2" max="2" width="11.00390625" style="116" bestFit="1" customWidth="1"/>
    <col min="3" max="16384" width="9.125" style="116" customWidth="1"/>
  </cols>
  <sheetData>
    <row r="1" spans="2:7" ht="15.75" customHeight="1">
      <c r="B1" s="162" t="s">
        <v>251</v>
      </c>
      <c r="C1" s="162" t="s">
        <v>249</v>
      </c>
      <c r="G1" s="117"/>
    </row>
    <row r="2" spans="1:7" ht="15.75" customHeight="1" thickBot="1">
      <c r="A2" s="118" t="s">
        <v>31</v>
      </c>
      <c r="B2" s="146">
        <v>0.095</v>
      </c>
      <c r="C2" s="119">
        <v>75.5</v>
      </c>
      <c r="G2" s="117"/>
    </row>
    <row r="3" ht="15.75" customHeight="1">
      <c r="G3" s="117"/>
    </row>
    <row r="4" spans="1:3" ht="15.75" customHeight="1">
      <c r="A4" s="136" t="s">
        <v>17</v>
      </c>
      <c r="B4" s="140">
        <v>0.4382204980208481</v>
      </c>
      <c r="C4" s="138">
        <v>69.1</v>
      </c>
    </row>
    <row r="5" spans="1:3" ht="15.75" customHeight="1">
      <c r="A5" s="136" t="s">
        <v>7</v>
      </c>
      <c r="B5" s="140">
        <v>0.23476010876238926</v>
      </c>
      <c r="C5" s="138">
        <v>110.9</v>
      </c>
    </row>
    <row r="6" spans="1:3" ht="15.75" customHeight="1">
      <c r="A6" s="136" t="s">
        <v>1</v>
      </c>
      <c r="B6" s="140">
        <v>0.2100048725028423</v>
      </c>
      <c r="C6" s="138">
        <v>82.3</v>
      </c>
    </row>
    <row r="7" spans="1:3" ht="15.75" customHeight="1">
      <c r="A7" s="136" t="s">
        <v>19</v>
      </c>
      <c r="B7" s="140">
        <v>0.16861081654294804</v>
      </c>
      <c r="C7" s="138">
        <v>133.6</v>
      </c>
    </row>
    <row r="8" spans="1:3" ht="15.75" customHeight="1">
      <c r="A8" s="136" t="s">
        <v>4</v>
      </c>
      <c r="B8" s="140">
        <v>0.15712095601242188</v>
      </c>
      <c r="C8" s="138">
        <v>160.7</v>
      </c>
    </row>
    <row r="9" spans="1:3" ht="15.75" customHeight="1">
      <c r="A9" s="136" t="s">
        <v>16</v>
      </c>
      <c r="B9" s="140">
        <v>0.1527404104850488</v>
      </c>
      <c r="C9" s="138">
        <v>84.3</v>
      </c>
    </row>
    <row r="10" spans="1:3" ht="15.75" customHeight="1">
      <c r="A10" s="136" t="s">
        <v>14</v>
      </c>
      <c r="B10" s="140">
        <v>0.14869517649708788</v>
      </c>
      <c r="C10" s="138">
        <v>65</v>
      </c>
    </row>
    <row r="11" spans="1:3" ht="15.75" customHeight="1">
      <c r="A11" s="136" t="s">
        <v>6</v>
      </c>
      <c r="B11" s="140">
        <v>0.14173135455253286</v>
      </c>
      <c r="C11" s="138">
        <v>154.1</v>
      </c>
    </row>
    <row r="12" spans="1:3" ht="15.75" customHeight="1">
      <c r="A12" s="136" t="s">
        <v>24</v>
      </c>
      <c r="B12" s="140">
        <v>0.11904994863265006</v>
      </c>
      <c r="C12" s="138">
        <v>78.9</v>
      </c>
    </row>
    <row r="13" spans="1:3" ht="15.75" customHeight="1">
      <c r="A13" s="136" t="s">
        <v>18</v>
      </c>
      <c r="B13" s="140">
        <v>0.1003258941462811</v>
      </c>
      <c r="C13" s="138">
        <v>145.6</v>
      </c>
    </row>
    <row r="14" spans="1:3" ht="15.75" customHeight="1">
      <c r="A14" s="136" t="s">
        <v>13</v>
      </c>
      <c r="B14" s="140">
        <v>0.09185341925555449</v>
      </c>
      <c r="C14" s="138">
        <v>145.8</v>
      </c>
    </row>
    <row r="15" spans="1:3" ht="15.75" customHeight="1">
      <c r="A15" s="136" t="s">
        <v>21</v>
      </c>
      <c r="B15" s="140">
        <v>0.09021427596560666</v>
      </c>
      <c r="C15" s="138">
        <v>47.9</v>
      </c>
    </row>
    <row r="16" spans="1:3" ht="15.75" customHeight="1">
      <c r="A16" s="136" t="s">
        <v>22</v>
      </c>
      <c r="B16" s="140">
        <v>0.07914469546707949</v>
      </c>
      <c r="C16" s="138">
        <v>100.6</v>
      </c>
    </row>
    <row r="17" spans="1:3" ht="15.75" customHeight="1">
      <c r="A17" s="136" t="s">
        <v>12</v>
      </c>
      <c r="B17" s="140">
        <v>0.06172106824925816</v>
      </c>
      <c r="C17" s="138">
        <v>342.9</v>
      </c>
    </row>
    <row r="18" spans="1:3" ht="15.75" customHeight="1">
      <c r="A18" s="136" t="s">
        <v>10</v>
      </c>
      <c r="B18" s="140">
        <v>0.0590851334180432</v>
      </c>
      <c r="C18" s="138">
        <v>75.2</v>
      </c>
    </row>
    <row r="19" spans="1:3" ht="15.75" customHeight="1">
      <c r="A19" s="136" t="s">
        <v>11</v>
      </c>
      <c r="B19" s="140">
        <v>0.049729282339552365</v>
      </c>
      <c r="C19" s="138">
        <v>38.2</v>
      </c>
    </row>
    <row r="20" spans="1:3" ht="15.75" customHeight="1">
      <c r="A20" s="136" t="s">
        <v>0</v>
      </c>
      <c r="B20" s="140">
        <v>0.04648576512455516</v>
      </c>
      <c r="C20" s="138">
        <v>47</v>
      </c>
    </row>
    <row r="21" spans="1:3" ht="15.75" customHeight="1">
      <c r="A21" s="136" t="s">
        <v>2</v>
      </c>
      <c r="B21" s="140">
        <v>0.04189383070301291</v>
      </c>
      <c r="C21" s="138">
        <v>25.9</v>
      </c>
    </row>
    <row r="22" spans="1:3" ht="15.75" customHeight="1">
      <c r="A22" s="136" t="s">
        <v>23</v>
      </c>
      <c r="B22" s="140">
        <v>0.03832752613240418</v>
      </c>
      <c r="C22" s="138">
        <v>148.2</v>
      </c>
    </row>
    <row r="23" spans="1:3" ht="15.75" customHeight="1">
      <c r="A23" s="136" t="s">
        <v>20</v>
      </c>
      <c r="B23" s="140">
        <v>0.033713843474896005</v>
      </c>
      <c r="C23" s="138">
        <v>83.9</v>
      </c>
    </row>
    <row r="24" spans="1:3" ht="15.75" customHeight="1">
      <c r="A24" s="136" t="s">
        <v>15</v>
      </c>
      <c r="B24" s="140">
        <v>0.029943747295543055</v>
      </c>
      <c r="C24" s="138">
        <v>22.8</v>
      </c>
    </row>
    <row r="25" spans="1:3" ht="15.75" customHeight="1">
      <c r="A25" s="136" t="s">
        <v>9</v>
      </c>
      <c r="B25" s="140">
        <v>0.02394318566114305</v>
      </c>
      <c r="C25" s="138" t="s">
        <v>237</v>
      </c>
    </row>
    <row r="26" spans="1:3" ht="15.75" customHeight="1">
      <c r="A26" s="136" t="s">
        <v>3</v>
      </c>
      <c r="B26" s="140">
        <v>0.020123839009287926</v>
      </c>
      <c r="C26" s="138">
        <v>59.7</v>
      </c>
    </row>
    <row r="27" spans="1:3" ht="15.75" customHeight="1">
      <c r="A27" s="136" t="s">
        <v>5</v>
      </c>
      <c r="B27" s="163" t="s">
        <v>229</v>
      </c>
      <c r="C27" s="163" t="s">
        <v>229</v>
      </c>
    </row>
    <row r="28" spans="1:3" ht="15.75" customHeight="1">
      <c r="A28" s="136" t="s">
        <v>8</v>
      </c>
      <c r="B28" s="163" t="s">
        <v>229</v>
      </c>
      <c r="C28" s="163" t="s">
        <v>229</v>
      </c>
    </row>
    <row r="30" spans="1:3" ht="15.75" customHeight="1">
      <c r="A30" s="136" t="s">
        <v>30</v>
      </c>
      <c r="B30" s="140">
        <v>0.1524748490945674</v>
      </c>
      <c r="C30" s="138">
        <v>77.6</v>
      </c>
    </row>
    <row r="31" spans="1:3" ht="15.75" customHeight="1">
      <c r="A31" s="136" t="s">
        <v>26</v>
      </c>
      <c r="B31" s="140">
        <v>0.07462813582677487</v>
      </c>
      <c r="C31" s="138">
        <v>65.4</v>
      </c>
    </row>
    <row r="32" spans="1:3" ht="15.75" customHeight="1">
      <c r="A32" s="136" t="s">
        <v>28</v>
      </c>
      <c r="B32" s="140">
        <v>0.06867417677642981</v>
      </c>
      <c r="C32" s="138">
        <v>98.8</v>
      </c>
    </row>
    <row r="33" spans="1:3" ht="15.75" customHeight="1">
      <c r="A33" s="136" t="s">
        <v>29</v>
      </c>
      <c r="B33" s="140">
        <v>0.050674770783970334</v>
      </c>
      <c r="C33" s="138">
        <v>294.6</v>
      </c>
    </row>
    <row r="34" spans="1:3" ht="15.75" customHeight="1">
      <c r="A34" s="136" t="s">
        <v>27</v>
      </c>
      <c r="B34" s="140">
        <v>0.018061317413740768</v>
      </c>
      <c r="C34" s="138">
        <v>38.9</v>
      </c>
    </row>
    <row r="35" ht="15.75" customHeight="1"/>
    <row r="36" ht="15.75" customHeight="1"/>
  </sheetData>
  <sheetProtection/>
  <printOptions/>
  <pageMargins left="0.5905511811023623" right="0.5905511811023623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8"/>
  <sheetViews>
    <sheetView zoomScalePageLayoutView="0" workbookViewId="0" topLeftCell="B1">
      <pane xSplit="1" ySplit="6" topLeftCell="C7" activePane="bottomRight" state="frozen"/>
      <selection pane="topLeft" activeCell="D6" sqref="D6"/>
      <selection pane="topRight" activeCell="D6" sqref="D6"/>
      <selection pane="bottomLeft" activeCell="D6" sqref="D6"/>
      <selection pane="bottomRight" activeCell="I12" sqref="I12"/>
    </sheetView>
  </sheetViews>
  <sheetFormatPr defaultColWidth="9.00390625" defaultRowHeight="12.75"/>
  <cols>
    <col min="1" max="1" width="6.00390625" style="167" customWidth="1"/>
    <col min="2" max="2" width="21.125" style="167" customWidth="1"/>
    <col min="3" max="3" width="12.75390625" style="170" customWidth="1"/>
    <col min="4" max="4" width="10.125" style="167" bestFit="1" customWidth="1"/>
    <col min="5" max="5" width="8.875" style="170" customWidth="1"/>
    <col min="6" max="6" width="10.625" style="167" customWidth="1"/>
    <col min="7" max="7" width="10.125" style="170" customWidth="1"/>
    <col min="8" max="8" width="11.875" style="167" customWidth="1"/>
    <col min="9" max="9" width="10.875" style="170" customWidth="1"/>
    <col min="10" max="10" width="10.125" style="167" customWidth="1"/>
    <col min="11" max="11" width="14.625" style="170" customWidth="1"/>
    <col min="12" max="12" width="10.625" style="167" customWidth="1"/>
    <col min="13" max="13" width="13.25390625" style="170" customWidth="1"/>
    <col min="14" max="14" width="10.875" style="167" customWidth="1"/>
    <col min="15" max="15" width="10.00390625" style="170" customWidth="1"/>
    <col min="16" max="16" width="10.125" style="167" customWidth="1"/>
    <col min="17" max="17" width="10.625" style="170" customWidth="1"/>
    <col min="18" max="18" width="11.375" style="167" customWidth="1"/>
    <col min="19" max="16384" width="9.125" style="167" customWidth="1"/>
  </cols>
  <sheetData>
    <row r="2" spans="1:18" ht="18.75">
      <c r="A2" s="393" t="s">
        <v>199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</row>
    <row r="3" spans="1:18" s="168" customFormat="1" ht="18.75">
      <c r="A3" s="394" t="s">
        <v>200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</row>
    <row r="4" spans="1:18" s="171" customFormat="1" ht="12.75">
      <c r="A4" s="167"/>
      <c r="B4" s="169"/>
      <c r="C4" s="167"/>
      <c r="D4" s="170"/>
      <c r="E4" s="167"/>
      <c r="F4" s="170"/>
      <c r="G4" s="167"/>
      <c r="H4" s="170"/>
      <c r="I4" s="167"/>
      <c r="J4" s="170"/>
      <c r="K4" s="167"/>
      <c r="L4" s="170"/>
      <c r="M4" s="167"/>
      <c r="N4" s="170"/>
      <c r="O4" s="167"/>
      <c r="P4" s="170"/>
      <c r="Q4" s="167"/>
      <c r="R4" s="170"/>
    </row>
    <row r="5" spans="1:18" ht="14.25">
      <c r="A5" s="395" t="s">
        <v>201</v>
      </c>
      <c r="B5" s="395" t="s">
        <v>202</v>
      </c>
      <c r="C5" s="397" t="s">
        <v>252</v>
      </c>
      <c r="D5" s="398"/>
      <c r="E5" s="398"/>
      <c r="F5" s="398"/>
      <c r="G5" s="398"/>
      <c r="H5" s="398"/>
      <c r="I5" s="398"/>
      <c r="J5" s="399"/>
      <c r="K5" s="400" t="s">
        <v>302</v>
      </c>
      <c r="L5" s="401"/>
      <c r="M5" s="401"/>
      <c r="N5" s="401"/>
      <c r="O5" s="401"/>
      <c r="P5" s="401"/>
      <c r="Q5" s="401"/>
      <c r="R5" s="402"/>
    </row>
    <row r="6" spans="1:18" ht="96" customHeight="1">
      <c r="A6" s="396"/>
      <c r="B6" s="396"/>
      <c r="C6" s="172" t="s">
        <v>203</v>
      </c>
      <c r="D6" s="172" t="s">
        <v>303</v>
      </c>
      <c r="E6" s="172" t="s">
        <v>204</v>
      </c>
      <c r="F6" s="172" t="s">
        <v>303</v>
      </c>
      <c r="G6" s="172" t="s">
        <v>205</v>
      </c>
      <c r="H6" s="172" t="s">
        <v>303</v>
      </c>
      <c r="I6" s="172" t="s">
        <v>206</v>
      </c>
      <c r="J6" s="172" t="s">
        <v>303</v>
      </c>
      <c r="K6" s="172" t="s">
        <v>207</v>
      </c>
      <c r="L6" s="172" t="s">
        <v>304</v>
      </c>
      <c r="M6" s="326" t="s">
        <v>208</v>
      </c>
      <c r="N6" s="172" t="s">
        <v>304</v>
      </c>
      <c r="O6" s="172" t="s">
        <v>209</v>
      </c>
      <c r="P6" s="172" t="s">
        <v>304</v>
      </c>
      <c r="Q6" s="172" t="s">
        <v>210</v>
      </c>
      <c r="R6" s="172" t="s">
        <v>304</v>
      </c>
    </row>
    <row r="7" spans="1:18" ht="18.75">
      <c r="A7" s="173">
        <v>1</v>
      </c>
      <c r="B7" s="164" t="s">
        <v>13</v>
      </c>
      <c r="C7" s="327">
        <v>18095</v>
      </c>
      <c r="D7" s="328">
        <v>93.86</v>
      </c>
      <c r="E7" s="327">
        <v>6463</v>
      </c>
      <c r="F7" s="328">
        <v>100.86</v>
      </c>
      <c r="G7" s="349">
        <v>1010</v>
      </c>
      <c r="H7" s="176">
        <v>45.31</v>
      </c>
      <c r="I7" s="329" t="s">
        <v>229</v>
      </c>
      <c r="J7" s="329" t="s">
        <v>229</v>
      </c>
      <c r="K7" s="328">
        <v>1007.4</v>
      </c>
      <c r="L7" s="176">
        <v>86</v>
      </c>
      <c r="M7" s="328">
        <v>17514.5</v>
      </c>
      <c r="N7" s="176">
        <v>99.32</v>
      </c>
      <c r="O7" s="349">
        <v>2696</v>
      </c>
      <c r="P7" s="176">
        <v>98.8</v>
      </c>
      <c r="Q7" s="177"/>
      <c r="R7" s="175"/>
    </row>
    <row r="8" spans="1:18" ht="18.75">
      <c r="A8" s="173">
        <v>2</v>
      </c>
      <c r="B8" s="164" t="s">
        <v>196</v>
      </c>
      <c r="C8" s="327">
        <v>26113</v>
      </c>
      <c r="D8" s="328">
        <v>99.42</v>
      </c>
      <c r="E8" s="327">
        <v>8300</v>
      </c>
      <c r="F8" s="328">
        <v>103.11</v>
      </c>
      <c r="G8" s="349">
        <v>608</v>
      </c>
      <c r="H8" s="176">
        <v>87.23</v>
      </c>
      <c r="I8" s="329" t="s">
        <v>229</v>
      </c>
      <c r="J8" s="329" t="s">
        <v>229</v>
      </c>
      <c r="K8" s="328">
        <v>1618.4</v>
      </c>
      <c r="L8" s="176">
        <v>100.07</v>
      </c>
      <c r="M8" s="328">
        <v>20774.3</v>
      </c>
      <c r="N8" s="176">
        <v>106.88</v>
      </c>
      <c r="O8" s="349">
        <v>2503</v>
      </c>
      <c r="P8" s="176">
        <v>104.7</v>
      </c>
      <c r="Q8" s="177"/>
      <c r="R8" s="175"/>
    </row>
    <row r="9" spans="1:18" ht="18.75">
      <c r="A9" s="173">
        <v>3</v>
      </c>
      <c r="B9" s="165" t="s">
        <v>10</v>
      </c>
      <c r="C9" s="327">
        <v>19663</v>
      </c>
      <c r="D9" s="328">
        <v>101.84</v>
      </c>
      <c r="E9" s="327">
        <v>5851</v>
      </c>
      <c r="F9" s="328">
        <v>98.85</v>
      </c>
      <c r="G9" s="349">
        <v>5013</v>
      </c>
      <c r="H9" s="176">
        <v>98.49</v>
      </c>
      <c r="I9" s="329" t="s">
        <v>229</v>
      </c>
      <c r="J9" s="329" t="s">
        <v>229</v>
      </c>
      <c r="K9" s="328">
        <v>1471.8</v>
      </c>
      <c r="L9" s="176">
        <v>100.82</v>
      </c>
      <c r="M9" s="328">
        <v>17498.7</v>
      </c>
      <c r="N9" s="176">
        <v>105.77</v>
      </c>
      <c r="O9" s="349">
        <v>2979</v>
      </c>
      <c r="P9" s="176">
        <v>106.2</v>
      </c>
      <c r="Q9" s="177"/>
      <c r="R9" s="175"/>
    </row>
    <row r="10" spans="1:18" ht="18.75">
      <c r="A10" s="173">
        <v>4</v>
      </c>
      <c r="B10" s="164" t="s">
        <v>18</v>
      </c>
      <c r="C10" s="327">
        <v>14288</v>
      </c>
      <c r="D10" s="328">
        <v>94.04</v>
      </c>
      <c r="E10" s="327">
        <v>5219</v>
      </c>
      <c r="F10" s="328">
        <v>102.35</v>
      </c>
      <c r="G10" s="349">
        <v>4336</v>
      </c>
      <c r="H10" s="176">
        <v>74.44</v>
      </c>
      <c r="I10" s="349" t="s">
        <v>236</v>
      </c>
      <c r="J10" s="176">
        <v>87.38</v>
      </c>
      <c r="K10" s="328">
        <v>1247</v>
      </c>
      <c r="L10" s="176">
        <v>101.8</v>
      </c>
      <c r="M10" s="328">
        <v>12449.5</v>
      </c>
      <c r="N10" s="176">
        <v>102.61</v>
      </c>
      <c r="O10" s="349">
        <v>2386</v>
      </c>
      <c r="P10" s="176">
        <v>104.7</v>
      </c>
      <c r="Q10" s="350" t="s">
        <v>237</v>
      </c>
      <c r="R10" s="330">
        <v>103.2</v>
      </c>
    </row>
    <row r="11" spans="1:18" ht="18.75">
      <c r="A11" s="173">
        <v>5</v>
      </c>
      <c r="B11" s="164" t="s">
        <v>1</v>
      </c>
      <c r="C11" s="327">
        <v>17977</v>
      </c>
      <c r="D11" s="328">
        <v>93.68</v>
      </c>
      <c r="E11" s="327">
        <v>6607</v>
      </c>
      <c r="F11" s="328">
        <v>91.32</v>
      </c>
      <c r="G11" s="349">
        <v>1512</v>
      </c>
      <c r="H11" s="176">
        <v>85.47</v>
      </c>
      <c r="I11" s="349">
        <v>2014499</v>
      </c>
      <c r="J11" s="176">
        <v>118.63</v>
      </c>
      <c r="K11" s="328">
        <v>12132.5</v>
      </c>
      <c r="L11" s="176">
        <v>116.39</v>
      </c>
      <c r="M11" s="328">
        <v>14449.6</v>
      </c>
      <c r="N11" s="176">
        <v>104.76</v>
      </c>
      <c r="O11" s="349">
        <v>2152</v>
      </c>
      <c r="P11" s="176">
        <v>113.3</v>
      </c>
      <c r="Q11" s="327">
        <v>77811</v>
      </c>
      <c r="R11" s="330">
        <v>110.7</v>
      </c>
    </row>
    <row r="12" spans="1:18" ht="18.75">
      <c r="A12" s="173">
        <v>6</v>
      </c>
      <c r="B12" s="164" t="s">
        <v>12</v>
      </c>
      <c r="C12" s="327">
        <v>7082</v>
      </c>
      <c r="D12" s="328">
        <v>94.68</v>
      </c>
      <c r="E12" s="327">
        <v>2942</v>
      </c>
      <c r="F12" s="328">
        <v>98.56</v>
      </c>
      <c r="G12" s="349">
        <v>79</v>
      </c>
      <c r="H12" s="176">
        <v>83.16</v>
      </c>
      <c r="I12" s="349" t="s">
        <v>229</v>
      </c>
      <c r="J12" s="176" t="s">
        <v>229</v>
      </c>
      <c r="K12" s="328">
        <v>401.1</v>
      </c>
      <c r="L12" s="176">
        <v>108.43</v>
      </c>
      <c r="M12" s="328">
        <v>6559.2</v>
      </c>
      <c r="N12" s="176">
        <v>96.61</v>
      </c>
      <c r="O12" s="349">
        <v>2235</v>
      </c>
      <c r="P12" s="176">
        <v>100.6</v>
      </c>
      <c r="Q12" s="174"/>
      <c r="R12" s="178"/>
    </row>
    <row r="13" spans="1:18" ht="18.75">
      <c r="A13" s="173">
        <v>7</v>
      </c>
      <c r="B13" s="164" t="s">
        <v>5</v>
      </c>
      <c r="C13" s="327">
        <v>11228</v>
      </c>
      <c r="D13" s="328">
        <v>90.03</v>
      </c>
      <c r="E13" s="327">
        <v>4154</v>
      </c>
      <c r="F13" s="328">
        <v>93.35</v>
      </c>
      <c r="G13" s="349">
        <v>3787</v>
      </c>
      <c r="H13" s="176">
        <v>94.68</v>
      </c>
      <c r="I13" s="349" t="s">
        <v>229</v>
      </c>
      <c r="J13" s="176" t="s">
        <v>229</v>
      </c>
      <c r="K13" s="328">
        <v>892.1</v>
      </c>
      <c r="L13" s="176">
        <v>94</v>
      </c>
      <c r="M13" s="328">
        <v>9509.3</v>
      </c>
      <c r="N13" s="176">
        <v>98.46</v>
      </c>
      <c r="O13" s="349">
        <v>2227</v>
      </c>
      <c r="P13" s="176">
        <v>102.4</v>
      </c>
      <c r="Q13" s="174"/>
      <c r="R13" s="175"/>
    </row>
    <row r="14" spans="1:18" ht="18.75">
      <c r="A14" s="173">
        <v>8</v>
      </c>
      <c r="B14" s="165" t="s">
        <v>17</v>
      </c>
      <c r="C14" s="327">
        <v>16840</v>
      </c>
      <c r="D14" s="328">
        <v>98.61</v>
      </c>
      <c r="E14" s="327">
        <v>5879</v>
      </c>
      <c r="F14" s="328">
        <v>96.27</v>
      </c>
      <c r="G14" s="349">
        <v>102536</v>
      </c>
      <c r="H14" s="176">
        <v>96.3</v>
      </c>
      <c r="I14" s="349">
        <v>2210233</v>
      </c>
      <c r="J14" s="176">
        <v>107.41</v>
      </c>
      <c r="K14" s="328">
        <v>11159.6</v>
      </c>
      <c r="L14" s="176">
        <v>110.76</v>
      </c>
      <c r="M14" s="328">
        <v>14801</v>
      </c>
      <c r="N14" s="176">
        <v>103.63</v>
      </c>
      <c r="O14" s="349">
        <v>2485</v>
      </c>
      <c r="P14" s="176">
        <v>108.7</v>
      </c>
      <c r="Q14" s="327">
        <v>260399</v>
      </c>
      <c r="R14" s="330">
        <v>105.5</v>
      </c>
    </row>
    <row r="15" spans="1:18" ht="18.75">
      <c r="A15" s="173">
        <v>9</v>
      </c>
      <c r="B15" s="164" t="s">
        <v>6</v>
      </c>
      <c r="C15" s="327">
        <v>9115</v>
      </c>
      <c r="D15" s="328">
        <v>96.07</v>
      </c>
      <c r="E15" s="327">
        <v>3395</v>
      </c>
      <c r="F15" s="328">
        <v>102.14</v>
      </c>
      <c r="G15" s="349">
        <v>1678</v>
      </c>
      <c r="H15" s="176">
        <v>78.56</v>
      </c>
      <c r="I15" s="349" t="s">
        <v>229</v>
      </c>
      <c r="J15" s="176" t="s">
        <v>229</v>
      </c>
      <c r="K15" s="328">
        <v>595</v>
      </c>
      <c r="L15" s="176">
        <v>93.63</v>
      </c>
      <c r="M15" s="328">
        <v>8435.3</v>
      </c>
      <c r="N15" s="176">
        <v>105.99</v>
      </c>
      <c r="O15" s="349">
        <v>2485</v>
      </c>
      <c r="P15" s="176">
        <v>107.8</v>
      </c>
      <c r="Q15" s="174"/>
      <c r="R15" s="178"/>
    </row>
    <row r="16" spans="1:18" ht="18.75">
      <c r="A16" s="173">
        <v>10</v>
      </c>
      <c r="B16" s="164" t="s">
        <v>20</v>
      </c>
      <c r="C16" s="327">
        <v>1663</v>
      </c>
      <c r="D16" s="328">
        <v>101.84</v>
      </c>
      <c r="E16" s="327">
        <v>720</v>
      </c>
      <c r="F16" s="328">
        <v>105.88</v>
      </c>
      <c r="G16" s="349" t="s">
        <v>229</v>
      </c>
      <c r="H16" s="176" t="s">
        <v>229</v>
      </c>
      <c r="I16" s="349" t="s">
        <v>229</v>
      </c>
      <c r="J16" s="176" t="s">
        <v>229</v>
      </c>
      <c r="K16" s="328">
        <v>101.4</v>
      </c>
      <c r="L16" s="176">
        <v>112.42</v>
      </c>
      <c r="M16" s="328">
        <v>1442.5</v>
      </c>
      <c r="N16" s="176">
        <v>109.16</v>
      </c>
      <c r="O16" s="349">
        <v>1998</v>
      </c>
      <c r="P16" s="176">
        <v>106.2</v>
      </c>
      <c r="Q16" s="174"/>
      <c r="R16" s="178"/>
    </row>
    <row r="17" spans="1:18" ht="18.75">
      <c r="A17" s="173">
        <v>11</v>
      </c>
      <c r="B17" s="165" t="s">
        <v>16</v>
      </c>
      <c r="C17" s="327">
        <v>7331</v>
      </c>
      <c r="D17" s="328">
        <v>105</v>
      </c>
      <c r="E17" s="327">
        <v>2936</v>
      </c>
      <c r="F17" s="328">
        <v>120.82</v>
      </c>
      <c r="G17" s="349">
        <v>12</v>
      </c>
      <c r="H17" s="176">
        <v>0.4</v>
      </c>
      <c r="I17" s="349" t="s">
        <v>229</v>
      </c>
      <c r="J17" s="176" t="s">
        <v>229</v>
      </c>
      <c r="K17" s="328">
        <v>442.7</v>
      </c>
      <c r="L17" s="176">
        <v>77.02</v>
      </c>
      <c r="M17" s="328">
        <v>6753.4</v>
      </c>
      <c r="N17" s="176">
        <v>146.39</v>
      </c>
      <c r="O17" s="349">
        <v>2324</v>
      </c>
      <c r="P17" s="176">
        <v>126.2</v>
      </c>
      <c r="Q17" s="174"/>
      <c r="R17" s="178"/>
    </row>
    <row r="18" spans="1:18" ht="18.75">
      <c r="A18" s="173">
        <v>12</v>
      </c>
      <c r="B18" s="164" t="s">
        <v>4</v>
      </c>
      <c r="C18" s="327">
        <v>15830</v>
      </c>
      <c r="D18" s="328">
        <v>100.59</v>
      </c>
      <c r="E18" s="327">
        <v>5493</v>
      </c>
      <c r="F18" s="328">
        <v>101.25</v>
      </c>
      <c r="G18" s="349">
        <v>1223</v>
      </c>
      <c r="H18" s="176">
        <v>71.1</v>
      </c>
      <c r="I18" s="349" t="s">
        <v>229</v>
      </c>
      <c r="J18" s="176" t="s">
        <v>229</v>
      </c>
      <c r="K18" s="328">
        <v>956.7</v>
      </c>
      <c r="L18" s="176">
        <v>101.35</v>
      </c>
      <c r="M18" s="328">
        <v>11188.2</v>
      </c>
      <c r="N18" s="176">
        <v>106.58</v>
      </c>
      <c r="O18" s="349">
        <v>2042</v>
      </c>
      <c r="P18" s="176">
        <v>106</v>
      </c>
      <c r="Q18" s="174"/>
      <c r="R18" s="178"/>
    </row>
    <row r="19" spans="1:18" ht="18.75">
      <c r="A19" s="173">
        <v>13</v>
      </c>
      <c r="B19" s="164" t="s">
        <v>194</v>
      </c>
      <c r="C19" s="327">
        <v>7086</v>
      </c>
      <c r="D19" s="328">
        <v>90.13</v>
      </c>
      <c r="E19" s="327">
        <v>2520</v>
      </c>
      <c r="F19" s="328">
        <v>93.2</v>
      </c>
      <c r="G19" s="349" t="s">
        <v>229</v>
      </c>
      <c r="H19" s="176" t="s">
        <v>229</v>
      </c>
      <c r="I19" s="349" t="s">
        <v>229</v>
      </c>
      <c r="J19" s="176" t="s">
        <v>229</v>
      </c>
      <c r="K19" s="328">
        <v>383.4</v>
      </c>
      <c r="L19" s="176">
        <v>84.08</v>
      </c>
      <c r="M19" s="328">
        <v>5187.2</v>
      </c>
      <c r="N19" s="176">
        <v>95</v>
      </c>
      <c r="O19" s="349">
        <v>2057</v>
      </c>
      <c r="P19" s="176">
        <v>103.2</v>
      </c>
      <c r="Q19" s="174"/>
      <c r="R19" s="178"/>
    </row>
    <row r="20" spans="1:18" ht="18.75">
      <c r="A20" s="173">
        <v>14</v>
      </c>
      <c r="B20" s="165" t="s">
        <v>15</v>
      </c>
      <c r="C20" s="327">
        <v>9194</v>
      </c>
      <c r="D20" s="328">
        <v>98.6</v>
      </c>
      <c r="E20" s="327">
        <v>3171</v>
      </c>
      <c r="F20" s="328">
        <v>100.67</v>
      </c>
      <c r="G20" s="349">
        <v>31148</v>
      </c>
      <c r="H20" s="176">
        <v>107.77</v>
      </c>
      <c r="I20" s="349" t="s">
        <v>229</v>
      </c>
      <c r="J20" s="176" t="s">
        <v>229</v>
      </c>
      <c r="K20" s="328">
        <v>3381.8</v>
      </c>
      <c r="L20" s="176">
        <v>102.1</v>
      </c>
      <c r="M20" s="328">
        <v>7227.6</v>
      </c>
      <c r="N20" s="176">
        <v>107.59</v>
      </c>
      <c r="O20" s="349">
        <v>2280</v>
      </c>
      <c r="P20" s="176">
        <v>107.6</v>
      </c>
      <c r="Q20" s="174"/>
      <c r="R20" s="178"/>
    </row>
    <row r="21" spans="1:18" ht="18.75">
      <c r="A21" s="173">
        <v>15</v>
      </c>
      <c r="B21" s="165" t="s">
        <v>3</v>
      </c>
      <c r="C21" s="327">
        <v>6960</v>
      </c>
      <c r="D21" s="328">
        <v>86.1</v>
      </c>
      <c r="E21" s="327">
        <v>2438</v>
      </c>
      <c r="F21" s="328">
        <v>89.63</v>
      </c>
      <c r="G21" s="349">
        <v>177</v>
      </c>
      <c r="H21" s="176">
        <v>100.57</v>
      </c>
      <c r="I21" s="349" t="s">
        <v>229</v>
      </c>
      <c r="J21" s="176" t="s">
        <v>229</v>
      </c>
      <c r="K21" s="328">
        <v>283.2</v>
      </c>
      <c r="L21" s="176">
        <v>83.2</v>
      </c>
      <c r="M21" s="328">
        <v>4118.7</v>
      </c>
      <c r="N21" s="176">
        <v>93.5</v>
      </c>
      <c r="O21" s="349">
        <v>1668</v>
      </c>
      <c r="P21" s="176">
        <v>106.6</v>
      </c>
      <c r="Q21" s="174"/>
      <c r="R21" s="178"/>
    </row>
    <row r="22" spans="1:18" s="179" customFormat="1" ht="18.75">
      <c r="A22" s="173">
        <v>16</v>
      </c>
      <c r="B22" s="164" t="s">
        <v>195</v>
      </c>
      <c r="C22" s="327">
        <v>18117</v>
      </c>
      <c r="D22" s="328">
        <v>99.78</v>
      </c>
      <c r="E22" s="327">
        <v>6479</v>
      </c>
      <c r="F22" s="328">
        <v>103.33</v>
      </c>
      <c r="G22" s="349">
        <v>9086</v>
      </c>
      <c r="H22" s="176">
        <v>109.38</v>
      </c>
      <c r="I22" s="349" t="s">
        <v>229</v>
      </c>
      <c r="J22" s="176" t="s">
        <v>229</v>
      </c>
      <c r="K22" s="328">
        <v>1680.8</v>
      </c>
      <c r="L22" s="176">
        <v>107.97</v>
      </c>
      <c r="M22" s="328">
        <v>14981.6</v>
      </c>
      <c r="N22" s="176">
        <v>98.07</v>
      </c>
      <c r="O22" s="349">
        <v>2331</v>
      </c>
      <c r="P22" s="176">
        <v>96</v>
      </c>
      <c r="Q22" s="174"/>
      <c r="R22" s="178"/>
    </row>
    <row r="23" spans="1:18" ht="18.75">
      <c r="A23" s="173">
        <v>17</v>
      </c>
      <c r="B23" s="164" t="s">
        <v>11</v>
      </c>
      <c r="C23" s="327">
        <v>21881</v>
      </c>
      <c r="D23" s="328">
        <v>90.91</v>
      </c>
      <c r="E23" s="327">
        <v>8000</v>
      </c>
      <c r="F23" s="328">
        <v>92.17</v>
      </c>
      <c r="G23" s="349">
        <v>27160</v>
      </c>
      <c r="H23" s="176">
        <v>115.88</v>
      </c>
      <c r="I23" s="349" t="s">
        <v>229</v>
      </c>
      <c r="J23" s="176" t="s">
        <v>229</v>
      </c>
      <c r="K23" s="328">
        <v>3125.6</v>
      </c>
      <c r="L23" s="176">
        <v>128</v>
      </c>
      <c r="M23" s="328">
        <v>19585.6</v>
      </c>
      <c r="N23" s="176">
        <v>94.66</v>
      </c>
      <c r="O23" s="349">
        <v>2447</v>
      </c>
      <c r="P23" s="176">
        <v>104.5</v>
      </c>
      <c r="Q23" s="174"/>
      <c r="R23" s="178"/>
    </row>
    <row r="24" spans="1:18" ht="18.75">
      <c r="A24" s="173">
        <v>18</v>
      </c>
      <c r="B24" s="165" t="s">
        <v>19</v>
      </c>
      <c r="C24" s="327">
        <v>15270</v>
      </c>
      <c r="D24" s="328">
        <v>99.99</v>
      </c>
      <c r="E24" s="327">
        <v>5699</v>
      </c>
      <c r="F24" s="328">
        <v>105.26</v>
      </c>
      <c r="G24" s="349">
        <v>36054</v>
      </c>
      <c r="H24" s="176">
        <v>97.93</v>
      </c>
      <c r="I24" s="349" t="s">
        <v>236</v>
      </c>
      <c r="J24" s="176">
        <v>91.46</v>
      </c>
      <c r="K24" s="328">
        <v>3943.3</v>
      </c>
      <c r="L24" s="176">
        <v>139.55</v>
      </c>
      <c r="M24" s="328">
        <v>12487.3</v>
      </c>
      <c r="N24" s="176">
        <v>111.42</v>
      </c>
      <c r="O24" s="349">
        <v>2208</v>
      </c>
      <c r="P24" s="176">
        <v>108.5</v>
      </c>
      <c r="Q24" s="327" t="s">
        <v>236</v>
      </c>
      <c r="R24" s="330">
        <v>174.2</v>
      </c>
    </row>
    <row r="25" spans="1:18" ht="18.75">
      <c r="A25" s="173">
        <v>19</v>
      </c>
      <c r="B25" s="164" t="s">
        <v>198</v>
      </c>
      <c r="C25" s="327">
        <v>9120</v>
      </c>
      <c r="D25" s="328">
        <v>92.57</v>
      </c>
      <c r="E25" s="327">
        <v>3167</v>
      </c>
      <c r="F25" s="328">
        <v>100.76</v>
      </c>
      <c r="G25" s="349" t="s">
        <v>229</v>
      </c>
      <c r="H25" s="176" t="s">
        <v>229</v>
      </c>
      <c r="I25" s="349" t="s">
        <v>229</v>
      </c>
      <c r="J25" s="176" t="s">
        <v>229</v>
      </c>
      <c r="K25" s="328">
        <v>538.8</v>
      </c>
      <c r="L25" s="176">
        <v>111.81</v>
      </c>
      <c r="M25" s="328">
        <v>6119.5</v>
      </c>
      <c r="N25" s="176">
        <v>106.38</v>
      </c>
      <c r="O25" s="349">
        <v>1878</v>
      </c>
      <c r="P25" s="176">
        <v>106.3</v>
      </c>
      <c r="Q25" s="174"/>
      <c r="R25" s="178"/>
    </row>
    <row r="26" spans="1:18" ht="18.75">
      <c r="A26" s="173">
        <v>20</v>
      </c>
      <c r="B26" s="164" t="s">
        <v>9</v>
      </c>
      <c r="C26" s="327">
        <v>2722</v>
      </c>
      <c r="D26" s="328">
        <v>87.78</v>
      </c>
      <c r="E26" s="327">
        <v>1015</v>
      </c>
      <c r="F26" s="328">
        <v>94.51</v>
      </c>
      <c r="G26" s="349" t="s">
        <v>229</v>
      </c>
      <c r="H26" s="176" t="s">
        <v>229</v>
      </c>
      <c r="I26" s="349" t="s">
        <v>229</v>
      </c>
      <c r="J26" s="176" t="s">
        <v>229</v>
      </c>
      <c r="K26" s="328">
        <v>124.2</v>
      </c>
      <c r="L26" s="176">
        <v>85.01</v>
      </c>
      <c r="M26" s="328">
        <v>1981.9</v>
      </c>
      <c r="N26" s="176">
        <v>113.81</v>
      </c>
      <c r="O26" s="349">
        <v>1978</v>
      </c>
      <c r="P26" s="176">
        <v>123.5</v>
      </c>
      <c r="Q26" s="174"/>
      <c r="R26" s="178"/>
    </row>
    <row r="27" spans="1:18" ht="18.75">
      <c r="A27" s="173">
        <v>21</v>
      </c>
      <c r="B27" s="164" t="s">
        <v>197</v>
      </c>
      <c r="C27" s="327">
        <v>21772</v>
      </c>
      <c r="D27" s="328">
        <v>102.22</v>
      </c>
      <c r="E27" s="327">
        <v>7142</v>
      </c>
      <c r="F27" s="328">
        <v>101.45</v>
      </c>
      <c r="G27" s="349">
        <v>26764</v>
      </c>
      <c r="H27" s="176">
        <v>120.27</v>
      </c>
      <c r="I27" s="349" t="s">
        <v>236</v>
      </c>
      <c r="J27" s="176">
        <v>95.5</v>
      </c>
      <c r="K27" s="328">
        <v>4813.6</v>
      </c>
      <c r="L27" s="176">
        <v>135.29</v>
      </c>
      <c r="M27" s="328">
        <v>15715.1</v>
      </c>
      <c r="N27" s="176">
        <v>100.12</v>
      </c>
      <c r="O27" s="349">
        <v>2191</v>
      </c>
      <c r="P27" s="176">
        <v>99.7</v>
      </c>
      <c r="Q27" s="327" t="s">
        <v>236</v>
      </c>
      <c r="R27" s="330">
        <v>113</v>
      </c>
    </row>
    <row r="28" spans="1:18" ht="18.75">
      <c r="A28" s="173">
        <v>22</v>
      </c>
      <c r="B28" s="164" t="s">
        <v>8</v>
      </c>
      <c r="C28" s="327">
        <v>15964</v>
      </c>
      <c r="D28" s="328">
        <v>96.41</v>
      </c>
      <c r="E28" s="327">
        <v>5708</v>
      </c>
      <c r="F28" s="328">
        <v>102.94</v>
      </c>
      <c r="G28" s="349">
        <v>9776</v>
      </c>
      <c r="H28" s="176">
        <v>96.65</v>
      </c>
      <c r="I28" s="327" t="s">
        <v>229</v>
      </c>
      <c r="J28" s="176" t="s">
        <v>229</v>
      </c>
      <c r="K28" s="328">
        <v>1448.9</v>
      </c>
      <c r="L28" s="176">
        <v>125.54</v>
      </c>
      <c r="M28" s="328">
        <v>12266.6</v>
      </c>
      <c r="N28" s="176">
        <v>98.64</v>
      </c>
      <c r="O28" s="349">
        <v>2136</v>
      </c>
      <c r="P28" s="176">
        <v>99.3</v>
      </c>
      <c r="Q28" s="174"/>
      <c r="R28" s="178"/>
    </row>
    <row r="29" spans="1:18" ht="18.75">
      <c r="A29" s="173">
        <v>23</v>
      </c>
      <c r="B29" s="164" t="s">
        <v>2</v>
      </c>
      <c r="C29" s="327">
        <v>10227</v>
      </c>
      <c r="D29" s="328">
        <v>77.94</v>
      </c>
      <c r="E29" s="327">
        <v>3657</v>
      </c>
      <c r="F29" s="328">
        <v>82.36</v>
      </c>
      <c r="G29" s="349">
        <v>478</v>
      </c>
      <c r="H29" s="176">
        <v>62.81</v>
      </c>
      <c r="I29" s="327" t="s">
        <v>229</v>
      </c>
      <c r="J29" s="327" t="s">
        <v>229</v>
      </c>
      <c r="K29" s="328">
        <v>627.3</v>
      </c>
      <c r="L29" s="176">
        <v>108.51</v>
      </c>
      <c r="M29" s="328">
        <v>4912.6</v>
      </c>
      <c r="N29" s="176">
        <v>78.24</v>
      </c>
      <c r="O29" s="349">
        <v>1256</v>
      </c>
      <c r="P29" s="176">
        <v>96.5</v>
      </c>
      <c r="Q29" s="177"/>
      <c r="R29" s="178"/>
    </row>
    <row r="30" spans="1:18" s="180" customFormat="1" ht="18.75">
      <c r="A30" s="173">
        <v>24</v>
      </c>
      <c r="B30" s="164" t="s">
        <v>7</v>
      </c>
      <c r="C30" s="327">
        <v>5267</v>
      </c>
      <c r="D30" s="328">
        <v>91.71</v>
      </c>
      <c r="E30" s="327">
        <v>2022</v>
      </c>
      <c r="F30" s="328">
        <v>102.9</v>
      </c>
      <c r="G30" s="349" t="s">
        <v>229</v>
      </c>
      <c r="H30" s="176" t="s">
        <v>229</v>
      </c>
      <c r="I30" s="327" t="s">
        <v>229</v>
      </c>
      <c r="J30" s="327" t="s">
        <v>229</v>
      </c>
      <c r="K30" s="328">
        <v>318.5</v>
      </c>
      <c r="L30" s="176">
        <v>101.43</v>
      </c>
      <c r="M30" s="328">
        <v>3649.2</v>
      </c>
      <c r="N30" s="176">
        <v>97.59</v>
      </c>
      <c r="O30" s="349">
        <v>1800</v>
      </c>
      <c r="P30" s="176">
        <v>95.9</v>
      </c>
      <c r="Q30" s="177"/>
      <c r="R30" s="178"/>
    </row>
    <row r="31" spans="1:18" ht="18.75">
      <c r="A31" s="173">
        <v>25</v>
      </c>
      <c r="B31" s="164" t="s">
        <v>0</v>
      </c>
      <c r="C31" s="327">
        <v>6861</v>
      </c>
      <c r="D31" s="328">
        <v>88.9</v>
      </c>
      <c r="E31" s="327">
        <v>2848</v>
      </c>
      <c r="F31" s="328">
        <v>96.25</v>
      </c>
      <c r="G31" s="349">
        <v>261</v>
      </c>
      <c r="H31" s="176">
        <v>100.77</v>
      </c>
      <c r="I31" s="327" t="s">
        <v>229</v>
      </c>
      <c r="J31" s="327" t="s">
        <v>229</v>
      </c>
      <c r="K31" s="328">
        <v>330.3</v>
      </c>
      <c r="L31" s="176">
        <v>109.41</v>
      </c>
      <c r="M31" s="328">
        <v>4433.4</v>
      </c>
      <c r="N31" s="176">
        <v>104.79</v>
      </c>
      <c r="O31" s="349">
        <v>1555</v>
      </c>
      <c r="P31" s="176">
        <v>111.4</v>
      </c>
      <c r="Q31" s="177"/>
      <c r="R31" s="178"/>
    </row>
    <row r="32" spans="1:18" ht="19.5">
      <c r="A32" s="173"/>
      <c r="B32" s="181" t="s">
        <v>211</v>
      </c>
      <c r="C32" s="182">
        <f>SUM(C7:C31)</f>
        <v>315666</v>
      </c>
      <c r="D32" s="331">
        <v>95.6</v>
      </c>
      <c r="E32" s="182">
        <f>SUM(E7:E31)</f>
        <v>111825</v>
      </c>
      <c r="F32" s="183">
        <v>98.8</v>
      </c>
      <c r="G32" s="182">
        <f>SUM(G7:G31)</f>
        <v>262698</v>
      </c>
      <c r="H32" s="183">
        <v>99.5</v>
      </c>
      <c r="I32" s="182">
        <v>4791272</v>
      </c>
      <c r="J32" s="185">
        <v>109.3</v>
      </c>
      <c r="K32" s="186">
        <f>SUM(K7:K31)</f>
        <v>53025.40000000001</v>
      </c>
      <c r="L32" s="184">
        <v>112.8</v>
      </c>
      <c r="M32" s="186">
        <f>SUM(M7:M31)</f>
        <v>254041.80000000005</v>
      </c>
      <c r="N32" s="187">
        <v>102.31</v>
      </c>
      <c r="O32" s="351">
        <v>2259</v>
      </c>
      <c r="P32" s="187">
        <v>105.1</v>
      </c>
      <c r="Q32" s="189">
        <v>401979</v>
      </c>
      <c r="R32" s="188">
        <v>107.3</v>
      </c>
    </row>
    <row r="33" spans="1:17" ht="12.75">
      <c r="A33" s="190"/>
      <c r="B33" s="190"/>
      <c r="C33" s="191"/>
      <c r="D33" s="190"/>
      <c r="E33" s="192"/>
      <c r="F33" s="190"/>
      <c r="G33" s="191"/>
      <c r="H33" s="190"/>
      <c r="I33" s="191"/>
      <c r="J33" s="190"/>
      <c r="K33" s="191"/>
      <c r="L33" s="190"/>
      <c r="M33" s="191"/>
      <c r="N33" s="190"/>
      <c r="O33" s="191"/>
      <c r="P33" s="190"/>
      <c r="Q33" s="191"/>
    </row>
    <row r="34" spans="1:17" ht="12.75">
      <c r="A34" s="190"/>
      <c r="B34" s="190"/>
      <c r="C34" s="191"/>
      <c r="D34" s="190"/>
      <c r="E34" s="192"/>
      <c r="F34" s="190"/>
      <c r="G34" s="191"/>
      <c r="H34" s="190"/>
      <c r="I34" s="191"/>
      <c r="J34" s="190"/>
      <c r="K34" s="191"/>
      <c r="L34" s="190"/>
      <c r="M34" s="191"/>
      <c r="N34" s="190"/>
      <c r="O34" s="191"/>
      <c r="P34" s="190"/>
      <c r="Q34" s="191"/>
    </row>
    <row r="35" spans="1:17" ht="12.75">
      <c r="A35" s="190"/>
      <c r="B35" s="190"/>
      <c r="C35" s="191"/>
      <c r="D35" s="190"/>
      <c r="E35" s="192"/>
      <c r="F35" s="190"/>
      <c r="G35" s="191"/>
      <c r="H35" s="190"/>
      <c r="I35" s="191"/>
      <c r="J35" s="190"/>
      <c r="K35" s="191"/>
      <c r="L35" s="190"/>
      <c r="M35" s="191"/>
      <c r="N35" s="190"/>
      <c r="O35" s="191"/>
      <c r="P35" s="190"/>
      <c r="Q35" s="191"/>
    </row>
    <row r="36" spans="1:17" ht="12.75">
      <c r="A36" s="190"/>
      <c r="B36" s="190"/>
      <c r="C36" s="191"/>
      <c r="D36" s="190"/>
      <c r="E36" s="192"/>
      <c r="F36" s="190"/>
      <c r="G36" s="191"/>
      <c r="H36" s="190"/>
      <c r="I36" s="191"/>
      <c r="J36" s="190"/>
      <c r="K36" s="191"/>
      <c r="L36" s="190"/>
      <c r="M36" s="191"/>
      <c r="N36" s="190"/>
      <c r="O36" s="191"/>
      <c r="P36" s="190"/>
      <c r="Q36" s="191"/>
    </row>
    <row r="37" ht="12.75">
      <c r="E37" s="193"/>
    </row>
    <row r="38" ht="12.75">
      <c r="E38" s="193"/>
    </row>
    <row r="39" ht="12.75">
      <c r="E39" s="193"/>
    </row>
    <row r="40" ht="12.75">
      <c r="E40" s="193"/>
    </row>
    <row r="41" ht="12.75">
      <c r="E41" s="193"/>
    </row>
    <row r="42" ht="12.75">
      <c r="E42" s="193"/>
    </row>
    <row r="43" ht="12.75">
      <c r="E43" s="193"/>
    </row>
    <row r="44" ht="12.75">
      <c r="E44" s="193"/>
    </row>
    <row r="45" ht="12.75">
      <c r="E45" s="193"/>
    </row>
    <row r="46" ht="12.75">
      <c r="E46" s="193"/>
    </row>
    <row r="47" ht="12.75">
      <c r="E47" s="193"/>
    </row>
    <row r="48" ht="12.75">
      <c r="E48" s="193"/>
    </row>
    <row r="49" ht="12.75">
      <c r="E49" s="193"/>
    </row>
    <row r="50" ht="12.75">
      <c r="E50" s="193"/>
    </row>
    <row r="51" ht="12.75">
      <c r="E51" s="193"/>
    </row>
    <row r="52" ht="12.75">
      <c r="E52" s="193"/>
    </row>
    <row r="53" ht="12.75">
      <c r="E53" s="193"/>
    </row>
    <row r="54" ht="12.75">
      <c r="E54" s="193"/>
    </row>
    <row r="55" ht="12.75">
      <c r="E55" s="193"/>
    </row>
    <row r="56" ht="12.75">
      <c r="E56" s="193"/>
    </row>
    <row r="57" ht="12.75">
      <c r="E57" s="193"/>
    </row>
    <row r="58" ht="12.75">
      <c r="E58" s="193"/>
    </row>
  </sheetData>
  <sheetProtection/>
  <mergeCells count="6">
    <mergeCell ref="A2:R2"/>
    <mergeCell ref="A3:R3"/>
    <mergeCell ref="A5:A6"/>
    <mergeCell ref="B5:B6"/>
    <mergeCell ref="C5:J5"/>
    <mergeCell ref="K5:R5"/>
  </mergeCells>
  <printOptions horizontalCentered="1"/>
  <pageMargins left="0.1968503937007874" right="0.1968503937007874" top="1.1811023622047245" bottom="0.3937007874015748" header="0.5118110236220472" footer="0.5118110236220472"/>
  <pageSetup fitToHeight="1" fitToWidth="1" horizontalDpi="300" verticalDpi="3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zoomScale="98" zoomScaleNormal="98" zoomScalePageLayoutView="0" workbookViewId="0" topLeftCell="A1">
      <selection activeCell="A3" sqref="A3:B27"/>
    </sheetView>
  </sheetViews>
  <sheetFormatPr defaultColWidth="9.00390625" defaultRowHeight="12.75"/>
  <cols>
    <col min="1" max="1" width="23.375" style="167" bestFit="1" customWidth="1"/>
    <col min="2" max="2" width="9.875" style="167" customWidth="1"/>
    <col min="3" max="16384" width="9.125" style="167" customWidth="1"/>
  </cols>
  <sheetData>
    <row r="1" spans="1:2" ht="12.75">
      <c r="A1" s="194"/>
      <c r="B1" s="194"/>
    </row>
    <row r="2" spans="2:3" ht="15.75">
      <c r="B2" s="195" t="s">
        <v>253</v>
      </c>
      <c r="C2" s="195" t="s">
        <v>305</v>
      </c>
    </row>
    <row r="3" spans="1:3" ht="18.75">
      <c r="A3" s="164" t="s">
        <v>196</v>
      </c>
      <c r="B3" s="327">
        <v>26113</v>
      </c>
      <c r="C3" s="176">
        <v>99.42</v>
      </c>
    </row>
    <row r="4" spans="1:3" ht="18.75">
      <c r="A4" s="164" t="s">
        <v>11</v>
      </c>
      <c r="B4" s="327">
        <v>21881</v>
      </c>
      <c r="C4" s="176">
        <v>90.91</v>
      </c>
    </row>
    <row r="5" spans="1:3" ht="18.75">
      <c r="A5" s="164" t="s">
        <v>197</v>
      </c>
      <c r="B5" s="327">
        <v>21772</v>
      </c>
      <c r="C5" s="176">
        <v>102.22</v>
      </c>
    </row>
    <row r="6" spans="1:3" ht="18.75">
      <c r="A6" s="165" t="s">
        <v>10</v>
      </c>
      <c r="B6" s="327">
        <v>19663</v>
      </c>
      <c r="C6" s="176">
        <v>101.84</v>
      </c>
    </row>
    <row r="7" spans="1:3" ht="18.75">
      <c r="A7" s="164" t="s">
        <v>195</v>
      </c>
      <c r="B7" s="327">
        <v>18117</v>
      </c>
      <c r="C7" s="176">
        <v>99.78</v>
      </c>
    </row>
    <row r="8" spans="1:3" ht="18.75">
      <c r="A8" s="164" t="s">
        <v>13</v>
      </c>
      <c r="B8" s="327">
        <v>18095</v>
      </c>
      <c r="C8" s="176">
        <v>93.86</v>
      </c>
    </row>
    <row r="9" spans="1:3" ht="18.75">
      <c r="A9" s="164" t="s">
        <v>1</v>
      </c>
      <c r="B9" s="327">
        <v>17977</v>
      </c>
      <c r="C9" s="176">
        <v>93.68</v>
      </c>
    </row>
    <row r="10" spans="1:3" ht="18.75">
      <c r="A10" s="165" t="s">
        <v>17</v>
      </c>
      <c r="B10" s="327">
        <v>16840</v>
      </c>
      <c r="C10" s="176">
        <v>98.61</v>
      </c>
    </row>
    <row r="11" spans="1:3" ht="18.75">
      <c r="A11" s="164" t="s">
        <v>8</v>
      </c>
      <c r="B11" s="327">
        <v>15964</v>
      </c>
      <c r="C11" s="176">
        <v>96.41</v>
      </c>
    </row>
    <row r="12" spans="1:3" ht="18.75">
      <c r="A12" s="164" t="s">
        <v>4</v>
      </c>
      <c r="B12" s="327">
        <v>15830</v>
      </c>
      <c r="C12" s="176">
        <v>100.59</v>
      </c>
    </row>
    <row r="13" spans="1:3" ht="18.75">
      <c r="A13" s="165" t="s">
        <v>19</v>
      </c>
      <c r="B13" s="327">
        <v>15270</v>
      </c>
      <c r="C13" s="176">
        <v>99.99</v>
      </c>
    </row>
    <row r="14" spans="1:3" ht="18.75">
      <c r="A14" s="164" t="s">
        <v>18</v>
      </c>
      <c r="B14" s="327">
        <v>14288</v>
      </c>
      <c r="C14" s="176">
        <v>94.04</v>
      </c>
    </row>
    <row r="15" spans="1:3" ht="18.75">
      <c r="A15" s="164" t="s">
        <v>5</v>
      </c>
      <c r="B15" s="327">
        <v>11228</v>
      </c>
      <c r="C15" s="176">
        <v>90.03</v>
      </c>
    </row>
    <row r="16" spans="1:3" ht="18.75">
      <c r="A16" s="164" t="s">
        <v>2</v>
      </c>
      <c r="B16" s="327">
        <v>10227</v>
      </c>
      <c r="C16" s="176">
        <v>77.94</v>
      </c>
    </row>
    <row r="17" spans="1:3" ht="18.75">
      <c r="A17" s="165" t="s">
        <v>15</v>
      </c>
      <c r="B17" s="327">
        <v>9194</v>
      </c>
      <c r="C17" s="176">
        <v>98.6</v>
      </c>
    </row>
    <row r="18" spans="1:3" ht="18.75">
      <c r="A18" s="164" t="s">
        <v>198</v>
      </c>
      <c r="B18" s="327">
        <v>9120</v>
      </c>
      <c r="C18" s="176">
        <v>92.57</v>
      </c>
    </row>
    <row r="19" spans="1:3" ht="18.75">
      <c r="A19" s="164" t="s">
        <v>6</v>
      </c>
      <c r="B19" s="327">
        <v>9115</v>
      </c>
      <c r="C19" s="176">
        <v>96.07</v>
      </c>
    </row>
    <row r="20" spans="1:3" ht="18.75">
      <c r="A20" s="165" t="s">
        <v>16</v>
      </c>
      <c r="B20" s="327">
        <v>7331</v>
      </c>
      <c r="C20" s="176">
        <v>105</v>
      </c>
    </row>
    <row r="21" spans="1:3" ht="18.75">
      <c r="A21" s="164" t="s">
        <v>194</v>
      </c>
      <c r="B21" s="327">
        <v>7086</v>
      </c>
      <c r="C21" s="176">
        <v>90.13</v>
      </c>
    </row>
    <row r="22" spans="1:3" ht="18.75">
      <c r="A22" s="164" t="s">
        <v>12</v>
      </c>
      <c r="B22" s="327">
        <v>7082</v>
      </c>
      <c r="C22" s="176">
        <v>94.68</v>
      </c>
    </row>
    <row r="23" spans="1:3" ht="18.75">
      <c r="A23" s="165" t="s">
        <v>3</v>
      </c>
      <c r="B23" s="327">
        <v>6960</v>
      </c>
      <c r="C23" s="176">
        <v>86.1</v>
      </c>
    </row>
    <row r="24" spans="1:3" ht="18.75">
      <c r="A24" s="164" t="s">
        <v>0</v>
      </c>
      <c r="B24" s="327">
        <v>6861</v>
      </c>
      <c r="C24" s="176">
        <v>88.9</v>
      </c>
    </row>
    <row r="25" spans="1:3" ht="18.75">
      <c r="A25" s="164" t="s">
        <v>7</v>
      </c>
      <c r="B25" s="327">
        <v>5267</v>
      </c>
      <c r="C25" s="176">
        <v>91.71</v>
      </c>
    </row>
    <row r="26" spans="1:3" ht="18.75">
      <c r="A26" s="164" t="s">
        <v>9</v>
      </c>
      <c r="B26" s="327">
        <v>2722</v>
      </c>
      <c r="C26" s="176">
        <v>87.78</v>
      </c>
    </row>
    <row r="27" spans="1:3" ht="18.75">
      <c r="A27" s="164" t="s">
        <v>20</v>
      </c>
      <c r="B27" s="327">
        <v>1663</v>
      </c>
      <c r="C27" s="176">
        <v>101.84</v>
      </c>
    </row>
    <row r="28" spans="1:3" ht="18.75">
      <c r="A28" s="197"/>
      <c r="B28" s="198"/>
      <c r="C28" s="190"/>
    </row>
    <row r="29" spans="1:3" ht="12.75">
      <c r="A29" s="190"/>
      <c r="B29" s="190"/>
      <c r="C29" s="190"/>
    </row>
  </sheetData>
  <sheetProtection/>
  <printOptions/>
  <pageMargins left="0.3937007874015748" right="0.3937007874015748" top="0.5905511811023623" bottom="0.5905511811023623" header="0.31496062992125984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zoomScale="93" zoomScaleNormal="93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12.125" style="167" customWidth="1"/>
    <col min="2" max="16384" width="9.125" style="167" customWidth="1"/>
  </cols>
  <sheetData>
    <row r="1" spans="1:2" ht="12.75">
      <c r="A1" s="194"/>
      <c r="B1" s="194"/>
    </row>
    <row r="2" spans="1:3" ht="15.75">
      <c r="A2" s="196"/>
      <c r="B2" s="195" t="s">
        <v>254</v>
      </c>
      <c r="C2" s="195" t="s">
        <v>306</v>
      </c>
    </row>
    <row r="3" spans="1:3" ht="18.75">
      <c r="A3" s="164" t="s">
        <v>196</v>
      </c>
      <c r="B3" s="327">
        <v>8300</v>
      </c>
      <c r="C3" s="328">
        <v>103.11</v>
      </c>
    </row>
    <row r="4" spans="1:3" ht="18.75">
      <c r="A4" s="164" t="s">
        <v>11</v>
      </c>
      <c r="B4" s="327">
        <v>8000</v>
      </c>
      <c r="C4" s="328">
        <v>92.17</v>
      </c>
    </row>
    <row r="5" spans="1:3" ht="18.75">
      <c r="A5" s="164" t="s">
        <v>197</v>
      </c>
      <c r="B5" s="327">
        <v>7142</v>
      </c>
      <c r="C5" s="328">
        <v>101.45</v>
      </c>
    </row>
    <row r="6" spans="1:3" ht="18.75">
      <c r="A6" s="164" t="s">
        <v>1</v>
      </c>
      <c r="B6" s="327">
        <v>6607</v>
      </c>
      <c r="C6" s="328">
        <v>91.32</v>
      </c>
    </row>
    <row r="7" spans="1:3" ht="18.75">
      <c r="A7" s="164" t="s">
        <v>195</v>
      </c>
      <c r="B7" s="327">
        <v>6479</v>
      </c>
      <c r="C7" s="328">
        <v>103.33</v>
      </c>
    </row>
    <row r="8" spans="1:3" ht="18.75">
      <c r="A8" s="164" t="s">
        <v>13</v>
      </c>
      <c r="B8" s="327">
        <v>6463</v>
      </c>
      <c r="C8" s="328">
        <v>100.86</v>
      </c>
    </row>
    <row r="9" spans="1:3" ht="18.75">
      <c r="A9" s="165" t="s">
        <v>17</v>
      </c>
      <c r="B9" s="327">
        <v>5879</v>
      </c>
      <c r="C9" s="328">
        <v>96.27</v>
      </c>
    </row>
    <row r="10" spans="1:3" ht="18.75">
      <c r="A10" s="165" t="s">
        <v>10</v>
      </c>
      <c r="B10" s="327">
        <v>5851</v>
      </c>
      <c r="C10" s="328">
        <v>98.85</v>
      </c>
    </row>
    <row r="11" spans="1:3" ht="18.75">
      <c r="A11" s="164" t="s">
        <v>8</v>
      </c>
      <c r="B11" s="327">
        <v>5708</v>
      </c>
      <c r="C11" s="328">
        <v>102.94</v>
      </c>
    </row>
    <row r="12" spans="1:3" ht="18.75">
      <c r="A12" s="165" t="s">
        <v>19</v>
      </c>
      <c r="B12" s="327">
        <v>5699</v>
      </c>
      <c r="C12" s="328">
        <v>105.26</v>
      </c>
    </row>
    <row r="13" spans="1:3" ht="18.75">
      <c r="A13" s="164" t="s">
        <v>4</v>
      </c>
      <c r="B13" s="327">
        <v>5493</v>
      </c>
      <c r="C13" s="328">
        <v>101.25</v>
      </c>
    </row>
    <row r="14" spans="1:3" ht="18.75">
      <c r="A14" s="164" t="s">
        <v>18</v>
      </c>
      <c r="B14" s="327">
        <v>5219</v>
      </c>
      <c r="C14" s="328">
        <v>102.35</v>
      </c>
    </row>
    <row r="15" spans="1:3" ht="18.75">
      <c r="A15" s="164" t="s">
        <v>5</v>
      </c>
      <c r="B15" s="327">
        <v>4154</v>
      </c>
      <c r="C15" s="328">
        <v>93.35</v>
      </c>
    </row>
    <row r="16" spans="1:3" ht="18.75">
      <c r="A16" s="164" t="s">
        <v>2</v>
      </c>
      <c r="B16" s="327">
        <v>3657</v>
      </c>
      <c r="C16" s="328">
        <v>82.36</v>
      </c>
    </row>
    <row r="17" spans="1:3" ht="18.75">
      <c r="A17" s="164" t="s">
        <v>6</v>
      </c>
      <c r="B17" s="327">
        <v>3395</v>
      </c>
      <c r="C17" s="328">
        <v>102.14</v>
      </c>
    </row>
    <row r="18" spans="1:3" ht="18.75">
      <c r="A18" s="165" t="s">
        <v>15</v>
      </c>
      <c r="B18" s="327">
        <v>3171</v>
      </c>
      <c r="C18" s="328">
        <v>100.67</v>
      </c>
    </row>
    <row r="19" spans="1:3" ht="18.75">
      <c r="A19" s="164" t="s">
        <v>198</v>
      </c>
      <c r="B19" s="327">
        <v>3167</v>
      </c>
      <c r="C19" s="328">
        <v>100.76</v>
      </c>
    </row>
    <row r="20" spans="1:3" ht="18.75">
      <c r="A20" s="164" t="s">
        <v>12</v>
      </c>
      <c r="B20" s="327">
        <v>2942</v>
      </c>
      <c r="C20" s="328">
        <v>98.56</v>
      </c>
    </row>
    <row r="21" spans="1:3" ht="18.75">
      <c r="A21" s="165" t="s">
        <v>16</v>
      </c>
      <c r="B21" s="327">
        <v>2936</v>
      </c>
      <c r="C21" s="328">
        <v>120.82</v>
      </c>
    </row>
    <row r="22" spans="1:3" ht="18.75">
      <c r="A22" s="164" t="s">
        <v>0</v>
      </c>
      <c r="B22" s="327">
        <v>2848</v>
      </c>
      <c r="C22" s="328">
        <v>96.25</v>
      </c>
    </row>
    <row r="23" spans="1:3" ht="18.75">
      <c r="A23" s="164" t="s">
        <v>194</v>
      </c>
      <c r="B23" s="327">
        <v>2520</v>
      </c>
      <c r="C23" s="328">
        <v>93.2</v>
      </c>
    </row>
    <row r="24" spans="1:3" ht="18.75">
      <c r="A24" s="165" t="s">
        <v>3</v>
      </c>
      <c r="B24" s="327">
        <v>2438</v>
      </c>
      <c r="C24" s="328">
        <v>89.63</v>
      </c>
    </row>
    <row r="25" spans="1:3" ht="18.75">
      <c r="A25" s="164" t="s">
        <v>7</v>
      </c>
      <c r="B25" s="327">
        <v>2022</v>
      </c>
      <c r="C25" s="328">
        <v>102.9</v>
      </c>
    </row>
    <row r="26" spans="1:3" ht="18.75">
      <c r="A26" s="164" t="s">
        <v>9</v>
      </c>
      <c r="B26" s="327">
        <v>1015</v>
      </c>
      <c r="C26" s="328">
        <v>94.51</v>
      </c>
    </row>
    <row r="27" spans="1:3" ht="18.75">
      <c r="A27" s="164" t="s">
        <v>20</v>
      </c>
      <c r="B27" s="327">
        <v>720</v>
      </c>
      <c r="C27" s="328">
        <v>105.88</v>
      </c>
    </row>
    <row r="28" spans="1:4" ht="18.75">
      <c r="A28" s="197"/>
      <c r="B28" s="198"/>
      <c r="C28" s="199"/>
      <c r="D28" s="190"/>
    </row>
    <row r="29" spans="1:4" ht="18.75">
      <c r="A29" s="197"/>
      <c r="B29" s="198"/>
      <c r="C29" s="199"/>
      <c r="D29" s="190"/>
    </row>
    <row r="30" spans="1:4" ht="18.75">
      <c r="A30" s="197"/>
      <c r="B30" s="198"/>
      <c r="C30" s="199"/>
      <c r="D30" s="190"/>
    </row>
    <row r="31" spans="1:4" ht="18.75">
      <c r="A31" s="197"/>
      <c r="B31" s="198"/>
      <c r="C31" s="199"/>
      <c r="D31" s="190"/>
    </row>
  </sheetData>
  <sheetProtection/>
  <printOptions/>
  <pageMargins left="0.3937007874015748" right="0.3937007874015748" top="1.1811023622047245" bottom="0.5905511811023623" header="0.31496062992125984" footer="0.5118110236220472"/>
  <pageSetup fitToHeight="1" fitToWidth="1" horizontalDpi="600" verticalDpi="600" orientation="landscape" paperSize="9" scale="7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18.00390625" style="167" customWidth="1"/>
    <col min="2" max="16384" width="9.125" style="167" customWidth="1"/>
  </cols>
  <sheetData>
    <row r="1" spans="1:8" ht="12.75">
      <c r="A1" s="194"/>
      <c r="B1" s="194"/>
      <c r="F1" s="190"/>
      <c r="G1" s="190"/>
      <c r="H1" s="190"/>
    </row>
    <row r="2" spans="1:8" ht="15.75">
      <c r="A2" s="200"/>
      <c r="B2" s="201" t="s">
        <v>255</v>
      </c>
      <c r="C2" s="202" t="s">
        <v>307</v>
      </c>
      <c r="F2" s="190"/>
      <c r="G2" s="190"/>
      <c r="H2" s="190"/>
    </row>
    <row r="3" spans="1:8" ht="18.75">
      <c r="A3" s="165" t="s">
        <v>17</v>
      </c>
      <c r="B3" s="349">
        <v>102536</v>
      </c>
      <c r="C3" s="176">
        <v>96.3</v>
      </c>
      <c r="F3" s="203"/>
      <c r="G3" s="206"/>
      <c r="H3" s="207"/>
    </row>
    <row r="4" spans="1:8" ht="18.75">
      <c r="A4" s="165" t="s">
        <v>19</v>
      </c>
      <c r="B4" s="349">
        <v>36054</v>
      </c>
      <c r="C4" s="176">
        <v>97.93</v>
      </c>
      <c r="F4" s="203"/>
      <c r="G4" s="204"/>
      <c r="H4" s="205"/>
    </row>
    <row r="5" spans="1:8" ht="18.75">
      <c r="A5" s="165" t="s">
        <v>15</v>
      </c>
      <c r="B5" s="349">
        <v>31148</v>
      </c>
      <c r="C5" s="176">
        <v>107.77</v>
      </c>
      <c r="F5" s="203"/>
      <c r="G5" s="206"/>
      <c r="H5" s="207"/>
    </row>
    <row r="6" spans="1:8" ht="18.75">
      <c r="A6" s="164" t="s">
        <v>11</v>
      </c>
      <c r="B6" s="349">
        <v>27160</v>
      </c>
      <c r="C6" s="176">
        <v>115.88</v>
      </c>
      <c r="F6" s="203"/>
      <c r="G6" s="204"/>
      <c r="H6" s="205"/>
    </row>
    <row r="7" spans="1:8" ht="18.75">
      <c r="A7" s="164" t="s">
        <v>197</v>
      </c>
      <c r="B7" s="349">
        <v>26764</v>
      </c>
      <c r="C7" s="176">
        <v>120.27</v>
      </c>
      <c r="F7" s="203"/>
      <c r="G7" s="206"/>
      <c r="H7" s="207"/>
    </row>
    <row r="8" spans="1:8" ht="18.75">
      <c r="A8" s="164" t="s">
        <v>8</v>
      </c>
      <c r="B8" s="349">
        <v>9776</v>
      </c>
      <c r="C8" s="176">
        <v>96.65</v>
      </c>
      <c r="F8" s="203"/>
      <c r="G8" s="204"/>
      <c r="H8" s="205"/>
    </row>
    <row r="9" spans="1:8" ht="18.75">
      <c r="A9" s="164" t="s">
        <v>195</v>
      </c>
      <c r="B9" s="349">
        <v>9086</v>
      </c>
      <c r="C9" s="176">
        <v>109.38</v>
      </c>
      <c r="F9" s="190"/>
      <c r="G9" s="190"/>
      <c r="H9" s="190"/>
    </row>
    <row r="10" spans="1:8" ht="18.75">
      <c r="A10" s="165" t="s">
        <v>10</v>
      </c>
      <c r="B10" s="349">
        <v>5013</v>
      </c>
      <c r="C10" s="176">
        <v>98.49</v>
      </c>
      <c r="F10" s="190"/>
      <c r="G10" s="190"/>
      <c r="H10" s="190"/>
    </row>
    <row r="11" spans="1:8" ht="18.75">
      <c r="A11" s="164" t="s">
        <v>18</v>
      </c>
      <c r="B11" s="349">
        <v>4336</v>
      </c>
      <c r="C11" s="176">
        <v>74.44</v>
      </c>
      <c r="F11" s="190"/>
      <c r="G11" s="190"/>
      <c r="H11" s="190"/>
    </row>
    <row r="12" spans="1:3" ht="18.75">
      <c r="A12" s="164" t="s">
        <v>5</v>
      </c>
      <c r="B12" s="349">
        <v>3787</v>
      </c>
      <c r="C12" s="176">
        <v>94.68</v>
      </c>
    </row>
    <row r="13" spans="1:3" ht="18.75">
      <c r="A13" s="164" t="s">
        <v>6</v>
      </c>
      <c r="B13" s="349">
        <v>1678</v>
      </c>
      <c r="C13" s="176">
        <v>78.56</v>
      </c>
    </row>
    <row r="14" spans="1:3" ht="18.75">
      <c r="A14" s="164" t="s">
        <v>1</v>
      </c>
      <c r="B14" s="349">
        <v>1512</v>
      </c>
      <c r="C14" s="176">
        <v>85.47</v>
      </c>
    </row>
    <row r="15" spans="1:3" ht="18.75">
      <c r="A15" s="164" t="s">
        <v>4</v>
      </c>
      <c r="B15" s="349">
        <v>1223</v>
      </c>
      <c r="C15" s="176">
        <v>71.1</v>
      </c>
    </row>
    <row r="16" spans="1:3" ht="18.75">
      <c r="A16" s="164" t="s">
        <v>13</v>
      </c>
      <c r="B16" s="349">
        <v>1010</v>
      </c>
      <c r="C16" s="176">
        <v>45.31</v>
      </c>
    </row>
    <row r="17" spans="1:3" ht="18.75">
      <c r="A17" s="164" t="s">
        <v>196</v>
      </c>
      <c r="B17" s="349">
        <v>608</v>
      </c>
      <c r="C17" s="176">
        <v>87.23</v>
      </c>
    </row>
    <row r="18" spans="1:3" ht="18.75">
      <c r="A18" s="164" t="s">
        <v>2</v>
      </c>
      <c r="B18" s="349">
        <v>478</v>
      </c>
      <c r="C18" s="176">
        <v>62.81</v>
      </c>
    </row>
    <row r="19" spans="1:3" ht="18.75">
      <c r="A19" s="164" t="s">
        <v>0</v>
      </c>
      <c r="B19" s="349">
        <v>261</v>
      </c>
      <c r="C19" s="176">
        <v>100.77</v>
      </c>
    </row>
    <row r="20" spans="1:3" ht="18.75">
      <c r="A20" s="165" t="s">
        <v>3</v>
      </c>
      <c r="B20" s="349">
        <v>177</v>
      </c>
      <c r="C20" s="176">
        <v>100.57</v>
      </c>
    </row>
    <row r="21" spans="1:3" ht="18.75">
      <c r="A21" s="164" t="s">
        <v>12</v>
      </c>
      <c r="B21" s="349">
        <v>79</v>
      </c>
      <c r="C21" s="176">
        <v>83.16</v>
      </c>
    </row>
    <row r="22" spans="1:3" ht="18.75">
      <c r="A22" s="165" t="s">
        <v>16</v>
      </c>
      <c r="B22" s="349">
        <v>12</v>
      </c>
      <c r="C22" s="176">
        <v>0.4</v>
      </c>
    </row>
    <row r="23" spans="1:3" ht="12.75">
      <c r="A23" s="190"/>
      <c r="B23" s="190"/>
      <c r="C23" s="190"/>
    </row>
    <row r="24" spans="1:3" ht="12.75">
      <c r="A24" s="190"/>
      <c r="B24" s="190"/>
      <c r="C24" s="190"/>
    </row>
    <row r="25" spans="1:3" ht="12.75">
      <c r="A25" s="190"/>
      <c r="B25" s="190"/>
      <c r="C25" s="190"/>
    </row>
    <row r="26" spans="1:3" ht="12.75">
      <c r="A26" s="190"/>
      <c r="B26" s="190"/>
      <c r="C26" s="190"/>
    </row>
    <row r="27" spans="1:3" ht="12.75">
      <c r="A27" s="190"/>
      <c r="B27" s="190"/>
      <c r="C27" s="190"/>
    </row>
    <row r="28" spans="1:3" ht="12.75">
      <c r="A28" s="190"/>
      <c r="B28" s="190"/>
      <c r="C28" s="190"/>
    </row>
  </sheetData>
  <sheetProtection/>
  <printOptions/>
  <pageMargins left="0.45" right="0.36" top="0.6" bottom="0.57" header="0.5118110236220472" footer="0.5118110236220472"/>
  <pageSetup fitToHeight="1" fitToWidth="1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zoomScale="90" zoomScaleNormal="90" zoomScalePageLayoutView="0" workbookViewId="0" topLeftCell="A1">
      <selection activeCell="T30" sqref="T30"/>
    </sheetView>
  </sheetViews>
  <sheetFormatPr defaultColWidth="9.00390625" defaultRowHeight="12.75"/>
  <cols>
    <col min="1" max="1" width="17.125" style="167" customWidth="1"/>
    <col min="2" max="2" width="11.25390625" style="167" bestFit="1" customWidth="1"/>
    <col min="3" max="3" width="15.375" style="167" bestFit="1" customWidth="1"/>
    <col min="4" max="16384" width="9.125" style="167" customWidth="1"/>
  </cols>
  <sheetData>
    <row r="1" spans="1:2" ht="12.75">
      <c r="A1" s="194"/>
      <c r="B1" s="194"/>
    </row>
    <row r="2" spans="1:3" ht="12.75">
      <c r="A2" s="196"/>
      <c r="B2" s="196" t="s">
        <v>256</v>
      </c>
      <c r="C2" s="196" t="s">
        <v>257</v>
      </c>
    </row>
    <row r="3" spans="1:3" ht="18.75">
      <c r="A3" s="164" t="s">
        <v>1</v>
      </c>
      <c r="B3" s="328">
        <v>12132.5</v>
      </c>
      <c r="C3" s="176">
        <v>116.39</v>
      </c>
    </row>
    <row r="4" spans="1:3" ht="18.75">
      <c r="A4" s="165" t="s">
        <v>17</v>
      </c>
      <c r="B4" s="328">
        <v>11159.6</v>
      </c>
      <c r="C4" s="176">
        <v>110.76</v>
      </c>
    </row>
    <row r="5" spans="1:3" ht="18.75">
      <c r="A5" s="164" t="s">
        <v>197</v>
      </c>
      <c r="B5" s="328">
        <v>4813.6</v>
      </c>
      <c r="C5" s="176">
        <v>135.29</v>
      </c>
    </row>
    <row r="6" spans="1:3" ht="18.75">
      <c r="A6" s="165" t="s">
        <v>19</v>
      </c>
      <c r="B6" s="328">
        <v>3943.3</v>
      </c>
      <c r="C6" s="176">
        <v>139.55</v>
      </c>
    </row>
    <row r="7" spans="1:3" ht="18.75">
      <c r="A7" s="165" t="s">
        <v>15</v>
      </c>
      <c r="B7" s="328">
        <v>3381.8</v>
      </c>
      <c r="C7" s="176">
        <v>102.1</v>
      </c>
    </row>
    <row r="8" spans="1:3" ht="18.75">
      <c r="A8" s="164" t="s">
        <v>11</v>
      </c>
      <c r="B8" s="328">
        <v>3125.6</v>
      </c>
      <c r="C8" s="176">
        <v>128</v>
      </c>
    </row>
    <row r="9" spans="1:3" ht="18.75">
      <c r="A9" s="164" t="s">
        <v>195</v>
      </c>
      <c r="B9" s="328">
        <v>1680.8</v>
      </c>
      <c r="C9" s="176">
        <v>107.97</v>
      </c>
    </row>
    <row r="10" spans="1:3" ht="18.75">
      <c r="A10" s="164" t="s">
        <v>196</v>
      </c>
      <c r="B10" s="328">
        <v>1618.4</v>
      </c>
      <c r="C10" s="176">
        <v>100.07</v>
      </c>
    </row>
    <row r="11" spans="1:3" ht="18.75">
      <c r="A11" s="165" t="s">
        <v>10</v>
      </c>
      <c r="B11" s="328">
        <v>1471.8</v>
      </c>
      <c r="C11" s="176">
        <v>100.82</v>
      </c>
    </row>
    <row r="12" spans="1:3" ht="18.75">
      <c r="A12" s="164" t="s">
        <v>8</v>
      </c>
      <c r="B12" s="328">
        <v>1448.9</v>
      </c>
      <c r="C12" s="176">
        <v>125.54</v>
      </c>
    </row>
    <row r="13" spans="1:3" ht="18.75">
      <c r="A13" s="164" t="s">
        <v>18</v>
      </c>
      <c r="B13" s="328">
        <v>1247</v>
      </c>
      <c r="C13" s="176">
        <v>101.8</v>
      </c>
    </row>
    <row r="14" spans="1:3" ht="18.75">
      <c r="A14" s="164" t="s">
        <v>13</v>
      </c>
      <c r="B14" s="328">
        <v>1007.4</v>
      </c>
      <c r="C14" s="176">
        <v>86</v>
      </c>
    </row>
    <row r="15" spans="1:3" ht="18.75">
      <c r="A15" s="164" t="s">
        <v>4</v>
      </c>
      <c r="B15" s="328">
        <v>956.7</v>
      </c>
      <c r="C15" s="176">
        <v>101.35</v>
      </c>
    </row>
    <row r="16" spans="1:3" ht="18.75">
      <c r="A16" s="164" t="s">
        <v>5</v>
      </c>
      <c r="B16" s="328">
        <v>892.1</v>
      </c>
      <c r="C16" s="176">
        <v>94</v>
      </c>
    </row>
    <row r="17" spans="1:3" ht="18.75">
      <c r="A17" s="164" t="s">
        <v>2</v>
      </c>
      <c r="B17" s="328">
        <v>627.3</v>
      </c>
      <c r="C17" s="176">
        <v>108.51</v>
      </c>
    </row>
    <row r="18" spans="1:3" ht="18.75">
      <c r="A18" s="164" t="s">
        <v>6</v>
      </c>
      <c r="B18" s="328">
        <v>595</v>
      </c>
      <c r="C18" s="176">
        <v>93.63</v>
      </c>
    </row>
    <row r="19" spans="1:3" ht="18.75">
      <c r="A19" s="164" t="s">
        <v>198</v>
      </c>
      <c r="B19" s="328">
        <v>538.8</v>
      </c>
      <c r="C19" s="176">
        <v>111.81</v>
      </c>
    </row>
    <row r="20" spans="1:3" ht="18.75">
      <c r="A20" s="165" t="s">
        <v>16</v>
      </c>
      <c r="B20" s="328">
        <v>442.7</v>
      </c>
      <c r="C20" s="176">
        <v>77.02</v>
      </c>
    </row>
    <row r="21" spans="1:3" ht="18.75">
      <c r="A21" s="164" t="s">
        <v>12</v>
      </c>
      <c r="B21" s="328">
        <v>401.1</v>
      </c>
      <c r="C21" s="176">
        <v>108.43</v>
      </c>
    </row>
    <row r="22" spans="1:3" ht="18.75">
      <c r="A22" s="164" t="s">
        <v>194</v>
      </c>
      <c r="B22" s="328">
        <v>383.4</v>
      </c>
      <c r="C22" s="176">
        <v>84.08</v>
      </c>
    </row>
    <row r="23" spans="1:3" ht="18.75">
      <c r="A23" s="164" t="s">
        <v>0</v>
      </c>
      <c r="B23" s="328">
        <v>330.3</v>
      </c>
      <c r="C23" s="176">
        <v>109.41</v>
      </c>
    </row>
    <row r="24" spans="1:3" ht="18.75">
      <c r="A24" s="164" t="s">
        <v>7</v>
      </c>
      <c r="B24" s="328">
        <v>318.5</v>
      </c>
      <c r="C24" s="176">
        <v>101.43</v>
      </c>
    </row>
    <row r="25" spans="1:3" ht="18.75">
      <c r="A25" s="165" t="s">
        <v>3</v>
      </c>
      <c r="B25" s="328">
        <v>283.2</v>
      </c>
      <c r="C25" s="176">
        <v>83.2</v>
      </c>
    </row>
    <row r="26" spans="1:3" ht="18.75">
      <c r="A26" s="164" t="s">
        <v>9</v>
      </c>
      <c r="B26" s="328">
        <v>124.2</v>
      </c>
      <c r="C26" s="176">
        <v>85.01</v>
      </c>
    </row>
    <row r="27" spans="1:3" ht="18.75">
      <c r="A27" s="164" t="s">
        <v>20</v>
      </c>
      <c r="B27" s="328">
        <v>101.4</v>
      </c>
      <c r="C27" s="176">
        <v>112.42</v>
      </c>
    </row>
    <row r="28" spans="1:4" ht="18.75">
      <c r="A28" s="197"/>
      <c r="B28" s="333"/>
      <c r="C28" s="333"/>
      <c r="D28" s="190"/>
    </row>
    <row r="29" spans="1:4" ht="18.75">
      <c r="A29" s="197"/>
      <c r="B29" s="333"/>
      <c r="C29" s="333"/>
      <c r="D29" s="190"/>
    </row>
    <row r="30" spans="1:4" ht="18.75">
      <c r="A30" s="197"/>
      <c r="B30" s="333"/>
      <c r="C30" s="333"/>
      <c r="D30" s="190"/>
    </row>
    <row r="31" spans="1:4" ht="18.75">
      <c r="A31" s="197"/>
      <c r="B31" s="333"/>
      <c r="C31" s="333"/>
      <c r="D31" s="190"/>
    </row>
    <row r="32" spans="1:4" ht="12.75">
      <c r="A32" s="190"/>
      <c r="B32" s="190"/>
      <c r="C32" s="190"/>
      <c r="D32" s="190"/>
    </row>
    <row r="33" spans="1:4" ht="12.75">
      <c r="A33" s="190"/>
      <c r="B33" s="190"/>
      <c r="C33" s="190"/>
      <c r="D33" s="190"/>
    </row>
  </sheetData>
  <sheetProtection/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в животноводстве</dc:title>
  <dc:subject/>
  <dc:creator>Морева Татьяна Рудольфовна</dc:creator>
  <cp:keywords/>
  <dc:description/>
  <cp:lastModifiedBy>N_Shadrina</cp:lastModifiedBy>
  <cp:lastPrinted>2009-07-31T04:34:59Z</cp:lastPrinted>
  <dcterms:created xsi:type="dcterms:W3CDTF">1998-03-10T10:58:19Z</dcterms:created>
  <dcterms:modified xsi:type="dcterms:W3CDTF">2009-07-31T04:35:52Z</dcterms:modified>
  <cp:category/>
  <cp:version/>
  <cp:contentType/>
  <cp:contentStatus/>
</cp:coreProperties>
</file>